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euer\OneDrive - SZ\Stavby\Zajištění skalních masivů na trati SOUBOR STAVEB\Sdílená složka\Soupis prací-Stavba 2\"/>
    </mc:Choice>
  </mc:AlternateContent>
  <bookViews>
    <workbookView xWindow="240" yWindow="120" windowWidth="14940" windowHeight="9225"/>
  </bookViews>
  <sheets>
    <sheet name="Rekapitulace" sheetId="1" r:id="rId1"/>
    <sheet name="E.1.1.2_SO 02-01-02" sheetId="2" r:id="rId2"/>
    <sheet name="E.1.1.2_SO 02-02-02" sheetId="3" r:id="rId3"/>
    <sheet name="E.1.1.2_SO 02-04-02" sheetId="4" r:id="rId4"/>
    <sheet name="E.1.1.2_SO 98-98" sheetId="6" r:id="rId5"/>
  </sheets>
  <definedNames>
    <definedName name="_xlnm._FilterDatabase" localSheetId="3" hidden="1">'E.1.1.2_SO 02-04-02'!$A$10:$R$128</definedName>
  </definedNames>
  <calcPr calcId="162913"/>
  <webPublishing codePage="0"/>
</workbook>
</file>

<file path=xl/calcChain.xml><?xml version="1.0" encoding="utf-8"?>
<calcChain xmlns="http://schemas.openxmlformats.org/spreadsheetml/2006/main">
  <c r="I34" i="6" l="1"/>
  <c r="O34" i="6" s="1"/>
  <c r="I30" i="6" l="1"/>
  <c r="O30" i="6" s="1"/>
  <c r="I26" i="6"/>
  <c r="O26" i="6" s="1"/>
  <c r="I22" i="6"/>
  <c r="O22" i="6" s="1"/>
  <c r="I18" i="6"/>
  <c r="O18" i="6" s="1"/>
  <c r="I14" i="6"/>
  <c r="O14" i="6" s="1"/>
  <c r="I10" i="6"/>
  <c r="I125" i="4"/>
  <c r="O125" i="4" s="1"/>
  <c r="I121" i="4"/>
  <c r="O121" i="4" s="1"/>
  <c r="I117" i="4"/>
  <c r="O117" i="4" s="1"/>
  <c r="I113" i="4"/>
  <c r="O113" i="4" s="1"/>
  <c r="I109" i="4"/>
  <c r="O109" i="4" s="1"/>
  <c r="I105" i="4"/>
  <c r="O105" i="4" s="1"/>
  <c r="I101" i="4"/>
  <c r="O101" i="4" s="1"/>
  <c r="I97" i="4"/>
  <c r="O97" i="4" s="1"/>
  <c r="I93" i="4"/>
  <c r="O93" i="4" s="1"/>
  <c r="I89" i="4"/>
  <c r="O89" i="4" s="1"/>
  <c r="I84" i="4"/>
  <c r="O84" i="4" s="1"/>
  <c r="I80" i="4"/>
  <c r="O80" i="4" s="1"/>
  <c r="R79" i="4" s="1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O35" i="4" s="1"/>
  <c r="I31" i="4"/>
  <c r="O31" i="4" s="1"/>
  <c r="I27" i="4"/>
  <c r="O27" i="4" s="1"/>
  <c r="I22" i="4"/>
  <c r="O22" i="4" s="1"/>
  <c r="I18" i="4"/>
  <c r="O18" i="4" s="1"/>
  <c r="I14" i="4"/>
  <c r="O14" i="4" s="1"/>
  <c r="I10" i="4"/>
  <c r="Q9" i="4" s="1"/>
  <c r="I9" i="4" s="1"/>
  <c r="I141" i="3"/>
  <c r="O141" i="3" s="1"/>
  <c r="I137" i="3"/>
  <c r="O137" i="3" s="1"/>
  <c r="I133" i="3"/>
  <c r="O133" i="3" s="1"/>
  <c r="I129" i="3"/>
  <c r="O129" i="3" s="1"/>
  <c r="I125" i="3"/>
  <c r="O125" i="3" s="1"/>
  <c r="I121" i="3"/>
  <c r="O121" i="3" s="1"/>
  <c r="I117" i="3"/>
  <c r="O117" i="3" s="1"/>
  <c r="I113" i="3"/>
  <c r="O113" i="3" s="1"/>
  <c r="I109" i="3"/>
  <c r="I105" i="3"/>
  <c r="O105" i="3" s="1"/>
  <c r="I100" i="3"/>
  <c r="O100" i="3" s="1"/>
  <c r="I96" i="3"/>
  <c r="O96" i="3" s="1"/>
  <c r="I91" i="3"/>
  <c r="O91" i="3" s="1"/>
  <c r="I87" i="3"/>
  <c r="O87" i="3" s="1"/>
  <c r="I83" i="3"/>
  <c r="O83" i="3" s="1"/>
  <c r="I79" i="3"/>
  <c r="O79" i="3" s="1"/>
  <c r="I75" i="3"/>
  <c r="O75" i="3" s="1"/>
  <c r="I71" i="3"/>
  <c r="O71" i="3" s="1"/>
  <c r="I67" i="3"/>
  <c r="O67" i="3" s="1"/>
  <c r="I63" i="3"/>
  <c r="O63" i="3" s="1"/>
  <c r="I59" i="3"/>
  <c r="O59" i="3" s="1"/>
  <c r="I55" i="3"/>
  <c r="O55" i="3" s="1"/>
  <c r="I51" i="3"/>
  <c r="O51" i="3" s="1"/>
  <c r="I47" i="3"/>
  <c r="O47" i="3" s="1"/>
  <c r="I43" i="3"/>
  <c r="O43" i="3" s="1"/>
  <c r="I39" i="3"/>
  <c r="O39" i="3" s="1"/>
  <c r="I35" i="3"/>
  <c r="O35" i="3" s="1"/>
  <c r="I31" i="3"/>
  <c r="O31" i="3" s="1"/>
  <c r="I27" i="3"/>
  <c r="O27" i="3" s="1"/>
  <c r="I22" i="3"/>
  <c r="O22" i="3" s="1"/>
  <c r="I18" i="3"/>
  <c r="O18" i="3" s="1"/>
  <c r="I14" i="3"/>
  <c r="O14" i="3" s="1"/>
  <c r="I10" i="3"/>
  <c r="I117" i="2"/>
  <c r="O117" i="2" s="1"/>
  <c r="I113" i="2"/>
  <c r="O113" i="2" s="1"/>
  <c r="I109" i="2"/>
  <c r="O109" i="2" s="1"/>
  <c r="I105" i="2"/>
  <c r="O105" i="2" s="1"/>
  <c r="I101" i="2"/>
  <c r="O101" i="2" s="1"/>
  <c r="I97" i="2"/>
  <c r="O97" i="2" s="1"/>
  <c r="I93" i="2"/>
  <c r="O93" i="2" s="1"/>
  <c r="I89" i="2"/>
  <c r="O89" i="2" s="1"/>
  <c r="I85" i="2"/>
  <c r="Q80" i="2" s="1"/>
  <c r="I80" i="2" s="1"/>
  <c r="I81" i="2"/>
  <c r="O81" i="2" s="1"/>
  <c r="I76" i="2"/>
  <c r="O76" i="2" s="1"/>
  <c r="I72" i="2"/>
  <c r="O72" i="2" s="1"/>
  <c r="R71" i="2" s="1"/>
  <c r="O71" i="2" s="1"/>
  <c r="Q71" i="2"/>
  <c r="I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Q26" i="2" s="1"/>
  <c r="I26" i="2" s="1"/>
  <c r="I22" i="2"/>
  <c r="O22" i="2" s="1"/>
  <c r="I18" i="2"/>
  <c r="O18" i="2" s="1"/>
  <c r="I14" i="2"/>
  <c r="O14" i="2" s="1"/>
  <c r="I10" i="2"/>
  <c r="O10" i="6" l="1"/>
  <c r="Q9" i="6"/>
  <c r="I9" i="6" s="1"/>
  <c r="I3" i="6" s="1"/>
  <c r="C13" i="1" s="1"/>
  <c r="Q88" i="4"/>
  <c r="I88" i="4" s="1"/>
  <c r="R88" i="4"/>
  <c r="O88" i="4" s="1"/>
  <c r="Q104" i="3"/>
  <c r="I104" i="3" s="1"/>
  <c r="R95" i="3"/>
  <c r="O95" i="3" s="1"/>
  <c r="Q95" i="3"/>
  <c r="I95" i="3" s="1"/>
  <c r="Q9" i="3"/>
  <c r="I9" i="3" s="1"/>
  <c r="Q9" i="2"/>
  <c r="I9" i="2" s="1"/>
  <c r="I3" i="2" s="1"/>
  <c r="C10" i="1" s="1"/>
  <c r="R9" i="6"/>
  <c r="O9" i="6" s="1"/>
  <c r="O2" i="6" s="1"/>
  <c r="D13" i="1" s="1"/>
  <c r="R26" i="4"/>
  <c r="O26" i="4" s="1"/>
  <c r="R26" i="3"/>
  <c r="O26" i="3" s="1"/>
  <c r="O10" i="2"/>
  <c r="R9" i="2" s="1"/>
  <c r="O9" i="2" s="1"/>
  <c r="Q79" i="4"/>
  <c r="I79" i="4" s="1"/>
  <c r="O10" i="4"/>
  <c r="R9" i="4" s="1"/>
  <c r="O9" i="4" s="1"/>
  <c r="O109" i="3"/>
  <c r="R104" i="3" s="1"/>
  <c r="O104" i="3" s="1"/>
  <c r="O10" i="3"/>
  <c r="R9" i="3" s="1"/>
  <c r="O9" i="3" s="1"/>
  <c r="Q26" i="3"/>
  <c r="I26" i="3" s="1"/>
  <c r="Q26" i="4"/>
  <c r="I26" i="4" s="1"/>
  <c r="I3" i="4" s="1"/>
  <c r="C12" i="1" s="1"/>
  <c r="O27" i="2"/>
  <c r="R26" i="2" s="1"/>
  <c r="O26" i="2" s="1"/>
  <c r="O85" i="2"/>
  <c r="R80" i="2" s="1"/>
  <c r="O80" i="2" s="1"/>
  <c r="I3" i="3" l="1"/>
  <c r="C11" i="1" s="1"/>
  <c r="E13" i="1"/>
  <c r="O2" i="3"/>
  <c r="D11" i="1" s="1"/>
  <c r="O2" i="4"/>
  <c r="D12" i="1" s="1"/>
  <c r="E12" i="1" s="1"/>
  <c r="O2" i="2"/>
  <c r="D10" i="1" s="1"/>
  <c r="E10" i="1" s="1"/>
  <c r="E11" i="1" l="1"/>
  <c r="C7" i="1" s="1"/>
  <c r="C6" i="1"/>
</calcChain>
</file>

<file path=xl/sharedStrings.xml><?xml version="1.0" encoding="utf-8"?>
<sst xmlns="http://schemas.openxmlformats.org/spreadsheetml/2006/main" count="1570" uniqueCount="289">
  <si>
    <t>Firma: Tým dopravního inženýrství s.r.o.</t>
  </si>
  <si>
    <t>Rekapitulace ceny</t>
  </si>
  <si>
    <t>Stavba: 2021_05 - Zajištění skalních masivů na trati Moravské Bránice – Oslavany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</si>
  <si>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</si>
  <si>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</si>
  <si>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</si>
  <si>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</si>
  <si>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</si>
  <si>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</si>
  <si>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</si>
  <si>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</si>
  <si>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</si>
  <si>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</si>
  <si>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</si>
  <si>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</si>
  <si>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2021_05</t>
  </si>
  <si>
    <t>Zajištění skalních masivů na trati Moravské Bránice – Oslavany</t>
  </si>
  <si>
    <t>O</t>
  </si>
  <si>
    <t>Objekt:</t>
  </si>
  <si>
    <t>E.1.1.2</t>
  </si>
  <si>
    <t>Železniční spodek</t>
  </si>
  <si>
    <t>O1</t>
  </si>
  <si>
    <t>Rozpočet:</t>
  </si>
  <si>
    <t>0,00</t>
  </si>
  <si>
    <t>15,00</t>
  </si>
  <si>
    <t>21,00</t>
  </si>
  <si>
    <t>3</t>
  </si>
  <si>
    <t>2</t>
  </si>
  <si>
    <t>SO 02-01-02</t>
  </si>
  <si>
    <t>Zajištění skal km 1,300 – 1,600 – Komořina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</si>
  <si>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</si>
  <si>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</si>
  <si>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</si>
  <si>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</si>
  <si>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</si>
  <si>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</si>
  <si>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</si>
  <si>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</si>
  <si>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</si>
  <si>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</si>
  <si>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</si>
  <si>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</si>
  <si>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</si>
  <si>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</si>
  <si>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</si>
  <si>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</si>
  <si>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</si>
  <si>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</si>
  <si>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Soubor 01, 02, 03 - Základní očištění skalních svahů</t>
  </si>
  <si>
    <t>P</t>
  </si>
  <si>
    <t>155211112</t>
  </si>
  <si>
    <t>Očištění skalních ploch horolezeckou technikou odstranění vegetace včetně stažení k zemi, odklizení na hromady na vzdálenost do 50 m nebo na naložení</t>
  </si>
  <si>
    <t>M2</t>
  </si>
  <si>
    <t>PP</t>
  </si>
  <si>
    <t/>
  </si>
  <si>
    <t>VV</t>
  </si>
  <si>
    <t>základní sanační zásah v km 1,300 - 1,600 vpravo, po svahu 8,5 m, členitost svahu 1,15, délka 300 m, celková plocha 2933 m2; míra zásahu 0,88  
základní sanační zásah v km 1,325 - 1,495 vlevo, po svahu 7,0 m, členitost svahu 1,25, délka 170 m, celková plocha 1488 m2; míra zásahu 0,89 
zaokrouhleno na celé m2 
Dle D_2_1_1; D_2_1_2; D_2_1_3;  D_2_1_4;</t>
  </si>
  <si>
    <t>TS</t>
  </si>
  <si>
    <t>Technická specifikace položky odpovídá příslušné cenové soustavě.</t>
  </si>
  <si>
    <t>155211122</t>
  </si>
  <si>
    <t>Očištění skalních ploch horolezeckou technikou očištění ručními nástroji motykami, páčidly</t>
  </si>
  <si>
    <t>M3</t>
  </si>
  <si>
    <t>km 1,300 - 1,500 vpravo, hloubka zásahu 0,30 m, na ploše (8,5 m x 200 m), max. rozsah 0,3 
km 1,520 - 1,600 vpravo, hloubka zásahu 0,30 m, na ploše (11 m x 80 m), max. rozsah 0,45 
km 1,365 - 1,475 vlevo, hloubka zásahu 0,35 m, na ploše (7 m x 110 m), max. rozsah 0,5 
celkový rozsah prací redukován na hodnotu 0,65  
(8,5*200*0,35*0,3+11*80*0,3*0,45+7*110*0,35*0,5)*0,65 
zaokrouhleno na celé m3 
Dle D_2_1_1; D_2_1_2; D_2_1_3;  D_2_1_4;</t>
  </si>
  <si>
    <t>Technická specifikace položky odpovídá příslušné cenové soustavě</t>
  </si>
  <si>
    <t>155211311</t>
  </si>
  <si>
    <t>Odtěžení nestabilních hornin ze skalních stěn horolezecky technikou s přehozením na vzdálenost do 3 m nebo s naložením na dopravní prostředek s použit</t>
  </si>
  <si>
    <t>Určená úprava skalního masívu v: 
vpravo km 1,385 - 1,388 - 0,5 m3; 1,546 - 1,556 - 4,6 m3; odborný dohrad na doplnění prací 4,5 m3 
celkem 9,6 m3, zaokrouhleno na celé m3 
Dle D_2_1_1; D_2_1_2; D_2_1_3;  D_2_1_4;</t>
  </si>
  <si>
    <t>122552501</t>
  </si>
  <si>
    <t>Odkopávky a prokopávky nezapažené pro spodní stavbu železnic v hornině třídy těžitelnosti III, skupiny 6 objem do 100 m3 strojně</t>
  </si>
  <si>
    <t>Odkopávky hmot vzniklých ze souboru prací  02, 03:  
odkopávky souboru 02 - 281 m3, odkopávky souboru 03 - 10 m3 
rozsah prací v této třídě těžitelnosti je cca 100% z celkového objemu prací; 
zaokrouhleno na celé m3 
Dle D_2_1_1; D_2_1_2; D_2_1_3;  D_2_1_4;</t>
  </si>
  <si>
    <t>Soubor 04 - Zajištění svahu sítěmi</t>
  </si>
  <si>
    <t>155214111</t>
  </si>
  <si>
    <t>Síťování skalních stěn prováděné horolezeckou technikou montáž pásů ocelové sítě</t>
  </si>
  <si>
    <t>úsek km 1,330 - 1,350 vpravo , délka úseku, délka po svahu, členitost a profilace sítí po svahu: 20*4,10*1,25 (TYP1)  102,5 m2 
úsek km 1,380 - 1,495 vpravo , délka úseku, délka po svahu, členitost a profilace sítí po svahu: 115*8,65*1,15 (TYP1)  1144 m2 
úsek km 1,523 - 1,688 vpravo , délka úseku, délka po svahu, členitost a profilace sítí po svahu: 75*8,90*1,25 (TYP1)  838 m2 
úsek km 1,365 - 1,475 vlevo , délka úseku, délka po svahu, členitost a profilace sítí po svahu: 110*5,5*1,10 (TYP1)  665 m2 
celkem 2749,5 m2 - zaokrouhleno na celé desítky m2 
Dle D_2_1_1; D_2_1_2; D_2_1_3;  D_2_1_4;</t>
  </si>
  <si>
    <t>155213612</t>
  </si>
  <si>
    <t>Trny z injekčních zavrtávacích tyčí prováděné horolezeckou technikou zainjektované cementovou maltou průměru 32 mm včetně vrtů přenosnými vrtacími kla</t>
  </si>
  <si>
    <t>KUS</t>
  </si>
  <si>
    <t>Dodání kotevních prvků dle specifikace R 32/380 dl. 2,0 m</t>
  </si>
  <si>
    <t>"kotevní prvky pro hlavní kotvení v ploše rozsahu dle předpokladu, základní rastr 2x2 m, 1ks/4m2 sítě"(2750)/4  - 688 ks 
"kotevní prvky pro profilaci sítě v ploše, rozsah do 15% z počtu tohoto typu prvků"688*0,15 - 104 ks 
zaokrouhleno na celé ks</t>
  </si>
  <si>
    <t>7</t>
  </si>
  <si>
    <t>31319135</t>
  </si>
  <si>
    <t>síť na skálu s oky 80x100mm s vpleteným lanem po 1000mm s protierozním geosyntetikem 2,9x25m TYP 1</t>
  </si>
  <si>
    <t>koeficient množství dodávky pro překryvy a prostřihy 1,2 x 2750  
Dle D_2_1_1; D_2_1_2; D_2_1_3;  D_2_1_4;</t>
  </si>
  <si>
    <t>8</t>
  </si>
  <si>
    <t>155214211</t>
  </si>
  <si>
    <t>Síťování skalních stěn prováděné horolezeckou technikou montáž ocelového lana pro uchycení sítě průměru do 10 mm</t>
  </si>
  <si>
    <t>M</t>
  </si>
  <si>
    <t>nosná a obvodová lana pro sítě TYP1 - (373 + 80 + 345 + 270 ) = 1065 m 
Dle D_2_1_1; D_2_1_2; D_2_1_3;  D_2_1_4;zaokrouhleno na celé desítky m</t>
  </si>
  <si>
    <t>31452112</t>
  </si>
  <si>
    <t>lano ocelové šestipramenné Pz+PVC 6x19 drátů D 10,0/12,0mm</t>
  </si>
  <si>
    <t>"dodání lana včetně ohybů a profilace, koeficient množství 1,2"1070*1,2    
zaokrouhleno na celé desítky m</t>
  </si>
  <si>
    <t>31452182</t>
  </si>
  <si>
    <t>lanová svorka Pz DIN 741 D 10mm</t>
  </si>
  <si>
    <t>lanové svorky na ukončení lan 80 ks</t>
  </si>
  <si>
    <t>11</t>
  </si>
  <si>
    <t>31319130</t>
  </si>
  <si>
    <t>kroužky spojovací na sítě pro ochranu skal</t>
  </si>
  <si>
    <t>dodání c-kroužků pr. 3 mm</t>
  </si>
  <si>
    <t>"zajištění ohybu sítí horní a spodní, pletivo 4 ks na 1 m"(1400)*4    
"spojování pásů sítí po 0,1 m"(((20+115+175+110)/3)*6,5)/0,1    
zaokrouhleno na celé tisíce ks</t>
  </si>
  <si>
    <t>12</t>
  </si>
  <si>
    <t>789324210</t>
  </si>
  <si>
    <t>Zhotovení nátěru ocelových konstrukcí třídy IV dvousložkového základního, tloušťky do 40 µm</t>
  </si>
  <si>
    <t>"základní nátěr všech kotevních prvků včetně matek a podložek"(0,2*0,2*2+0,01+0,0125)*(792)</t>
  </si>
  <si>
    <t>13</t>
  </si>
  <si>
    <t>24629111</t>
  </si>
  <si>
    <t>hmota nátěrová PUR základní na ocelové konstrukce</t>
  </si>
  <si>
    <t>KG</t>
  </si>
  <si>
    <t>81,180m2 * 0,5 kg/m2</t>
  </si>
  <si>
    <t>14</t>
  </si>
  <si>
    <t>789324220</t>
  </si>
  <si>
    <t>Zhotovení nátěru ocelových konstrukcí třídy IV dvousložkového krycího (vrchního), tloušťky do 40 µm</t>
  </si>
  <si>
    <t>"vrchní nátěr všech kotevních prvků včetně matek a podložek"(0,2*0,2*2+0,01+0,0125)*(792)</t>
  </si>
  <si>
    <t>15</t>
  </si>
  <si>
    <t>24613582</t>
  </si>
  <si>
    <t>hmota nátěrová PUR krycí (email) na kovy</t>
  </si>
  <si>
    <t>"specifikovaná barva RAL 9005, nátěr matný, koeficient množství na konečné nátěry"1,1*40,590</t>
  </si>
  <si>
    <t>Soubor 08 - Odkopávky akumulací</t>
  </si>
  <si>
    <t>16</t>
  </si>
  <si>
    <t>122202501</t>
  </si>
  <si>
    <t>Odkopávky a prokopávky nezapažené pro spodní stavbu železnic strojně s přemístěním výkopku v příčných profilech do 15 m nebo s naložením na dopravní p</t>
  </si>
  <si>
    <t>"odkopávky akumulace zeminy v patě svahu a svahových kuželů, rozsah dle zaměření stavby"  
levá strana km 1,35 - 1,498 - 28,9 m3; pravá strana km 1,305 - 1,690 - 34 m3 
Dle D_2_1_1; D_2_1_2; D_2_1_3;  D_2_1_4 
zaokrouhleno na celé desítky m3</t>
  </si>
  <si>
    <t>17</t>
  </si>
  <si>
    <t>122202508</t>
  </si>
  <si>
    <t>"dle položky 16"63</t>
  </si>
  <si>
    <t>Soubor 10 - Přesuny hmot</t>
  </si>
  <si>
    <t>18</t>
  </si>
  <si>
    <t>213141112</t>
  </si>
  <si>
    <t>Zřízení vrstvy z geotextilie filtrační, separační, odvodňovací, ochranné, výztužné nebo protierozní v rovině nebo ve sklonu do 1:5, šířky přes 3 do 6</t>
  </si>
  <si>
    <t>zajištění kolejového lože v km 1,300 - 1,600, šířka 3 m, opakované položení ve 2 vrstvách 
300 m x 3 x 2 
zaokrouhleno na celé stovky m2 
Dle D_2_1_1; D_2_1_2; D_2_1_3;  D_2_1_4</t>
  </si>
  <si>
    <t>19</t>
  </si>
  <si>
    <t>69311145</t>
  </si>
  <si>
    <t>geotextilie netkaná PP 280g/m2</t>
  </si>
  <si>
    <t>dodání materiálu včetně technologických překryvů a spotřeby 1800 x 1,25 
zaokrouhleno na celé stovky m2</t>
  </si>
  <si>
    <t>20</t>
  </si>
  <si>
    <t>113311171</t>
  </si>
  <si>
    <t>Odstranění geosyntetik s uložením na vzdálenost do 20 m nebo naložením na dopravní prostředek geotextilie</t>
  </si>
  <si>
    <t>likvidace znečištěné a poškození ochranné gtx dle položky 213141112</t>
  </si>
  <si>
    <t>21</t>
  </si>
  <si>
    <t>952904131</t>
  </si>
  <si>
    <t>Čištění mostních objektů propláchnutí odvodnění</t>
  </si>
  <si>
    <t>vyčištění stávajícího propustku v km 1,497 - dl. 10 m 
vyčištění propustku v km  1,720 - dl. 10 m 
dle D_2_1_2</t>
  </si>
  <si>
    <t>22</t>
  </si>
  <si>
    <t>162732511</t>
  </si>
  <si>
    <t>Vodorovné přemístění výkopku pracovním vlakem bez naložení výkopku, avšak s jeho vyložením, pro jakoukoliv třídu horniny, na vzdálenost přes 5000 do 1</t>
  </si>
  <si>
    <t>T</t>
  </si>
  <si>
    <t>přesun veškeré rubaniny a odkopávek na místo trvalého uložení či přeložení z položek: 
p.č.. 4 - 291 m3; p.č. 16 - 63 m3; 
objemová hmotnost výkopku 1,85 t/m3, přesun v rámci stavby na místo trvalého uložení či překládky na dopravní prostředek 
zaokrouhleno na celé desítky t</t>
  </si>
  <si>
    <t>23</t>
  </si>
  <si>
    <t>167101103</t>
  </si>
  <si>
    <t>Nakládání, skládání a překládání neulehlého výkopku nebo sypaniny skládání nebo překládání, z hornin tř. 1 až 4</t>
  </si>
  <si>
    <t>naložení odkopávek na pracovní vlak a přeložení v místě vykládky - položka 162732511/1,85 * 2</t>
  </si>
  <si>
    <t>24</t>
  </si>
  <si>
    <t>162701105</t>
  </si>
  <si>
    <t>Vodorovné přemístění výkopku nebo sypaniny po suchu na obvyklém dopravním prostředku, bez naložení výkopku, avšak se složením bez rozhrnutí z horniny</t>
  </si>
  <si>
    <t>"přesun odpadu na určenou skládku odpadu"   zeminy z odkopávek 
354 m3</t>
  </si>
  <si>
    <t>25</t>
  </si>
  <si>
    <t>171201201</t>
  </si>
  <si>
    <t>Uložení sypaniny na skládky</t>
  </si>
  <si>
    <t>uložení suti a stavebního odpadu na skládku dle položky 162701105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</si>
  <si>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</si>
  <si>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</si>
  <si>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</si>
  <si>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zákonný poplatek za stavební odpad v rozsahu položky znečistěné zeminy a suti 63 m3 x1,95 t/m3 
zaokrouhleno na celé desítky t</t>
  </si>
  <si>
    <t>27</t>
  </si>
  <si>
    <t>997013873</t>
  </si>
  <si>
    <t>Poplatek za uložení stavebního odpadu na recyklační skládce (skládkovné) zeminy a kamení zatříděného do Katalogu odpadů pod kódem 17 05 04</t>
  </si>
  <si>
    <t>zákonný poplatek za stavební odpad v rozsahu položky neznečištěné rubaniny a zeminy 291 m3 x1,95 t/m3 
zaokrouhleno na celé desítky t</t>
  </si>
  <si>
    <t>SO 02-02-02</t>
  </si>
  <si>
    <t>Zajištění skal v km 1,700 – 1,900 – Moravské Bránice</t>
  </si>
  <si>
    <t>základní sanační zásah v km 1,712 - 1,905 vpravo,  
po svahu 5,3 m, členitost svahu 1,15, délka 134 m, celková plocha 820 m2;  
po svahu 11,6 m, členitost svahu 1,25, délka 59 m, celková plocha 860 m2;  
základní sanační zásah v km 1,875 - 1,905 vlevo, 
po svahu 4,6 m, členitost svahu 1,20, délka 30 m, celková plocha 170 m2;  
zaokrouhleno na celé stovky m2 
Dle D_2_2_1; D_2_2_2; D_2_2_3;</t>
  </si>
  <si>
    <t>km 1,715 - 1,849 vpravo, hloubka zásahu 0,25 m, na ploše (5,5 m x 134 m), max. rozsah 0,75 
km 1,849 - 1,905 vpravo, hloubka zásahu 0,30 m, na ploše (11,5 m x 56 m), max. rozsah 0,75 
km 1,875 - 1,904 vlevo, hloubka zásahu 0,2 m, na ploše (4,2 m x 29 m), max. rozsah 0,75 
celkový rozsah prací redukován na hodnotu 0,6  
(0,25*5,5*134*0,75+11,5*56*0,3*0,75+0,2*4,2*29*0,75)*0,6 
zaokrouhleno na celé m3 
Dle D_2_2_1; D_2_2_2; D_2_2_3;</t>
  </si>
  <si>
    <t>Určená úprava skalního masívu v: 
celkem 3,6 + 2,7 odborný předpoklad, zaokrouhleno na celé m3 
Dle D_2_2_1; D_2_2_2; D_2_2_3;</t>
  </si>
  <si>
    <t>Odkopávky hmot vzniklých ze souboru prací  02, 03:  
odkopávky souboru 02 - 181 m3, odkopávky souboru 03 - 6,3 m3 
rozsah prací v této třídě těžitelnosti je cca 100% z celkového objemu prací; 
zaokrouhleno na celé m3 
Dle D_2_2_1; D_2_2_2; D_2_2_3;</t>
  </si>
  <si>
    <t>úsek km 1,723 - 1,812, délka úseku, délka po svahu, členitost a profilace sítí po svahu: 89x4,7x1,15 (TYP1)  481 m2 
úsek km 1,845 - 1,863, délka úseku, délka po svahu, členitost a profilace sítí po svahu: 18x5,25x1,2 (TYP2) 115 m2 
úsek km 1,863 - 1,905, délka úseku, délka po svahu, členitost a profilace sítí po svahu: 42x10,5x1,25 (TYP2) 552 m2 
celkem 1148 m2 - zaokrouhleno na celé desítky m2 
Dle D_2_2_1; D_2_2_2; D_2_2_3;</t>
  </si>
  <si>
    <t>155213112</t>
  </si>
  <si>
    <t>Trny z oceli prováděné horolezeckou technikou bez oka z celozávitové oceli pro uchycení sítí zainjektované cementovou maltou délky do 3 m, průměru pře</t>
  </si>
  <si>
    <t>Dodání kotevních prvků dle specifikace CKT S670H pr. 25 mm, dl. 2 m</t>
  </si>
  <si>
    <t>"kotevní prvky pro hlavní kotvení v ploše sítí (TYP1) na 50% rozsahu dle předpokladu, základní rastr 2x2 m, 1ks/4m2 sítě"(481x0,5)/4   = 61 ks 
"kotevní prvky pro profilaci sítě v ploše, rozsah do 10% z počtu tohoto typu prvků"61x0,1  = 6   
zaokrouhleno na celé ks  
Dle D_2_2_1; D_2_2_2; D_2_2_3;</t>
  </si>
  <si>
    <t>155213113</t>
  </si>
  <si>
    <t>Dodání kotevních prvků dle specifikace CKT S670H pr. 30 mm, dl. 3 m</t>
  </si>
  <si>
    <t>"kotevní prvky pro hlavní kotvení v ploše sítí (TYP2) na 75% rozsahu dle předpokladu, základní rastr 2x2 m, 1ks/4m2 sítě"(667x0,75)/4   = 125 ks 
"kotevní prvky pro profilaci sítě v ploše, rozsah do 10% z počtu tohoto typu prvků"125x0,1  = 13   
zaokrouhleno na celé ks  
Dle D_2_2_1; D_2_2_2; D_2_2_3;</t>
  </si>
  <si>
    <t>"kotevní prvky pro hlavní kotvení v ploše sítí (TYP1) na 25% rozsahu dle předpokladu, základní rastr 2x2 m, 1ks/4m2 sítě"(481x0,25)/4   = 30 ks 
"kotevní prvky pro profilaci sítě v ploše, rozsah do 10% z počtu tohoto typu prvků"30x0,10  = 3 ks   
"kotevní prvky pro hlavní kotvení v ploše sítí (TYP2) na 50% rozsahu dle předpokladu, základní rastr 2x2 m, 1ks/4m2 sítě"(667x0,5)/4   = 84 ks 
"kotevní prvky pro profilaci sítě v ploše, rozsah do 10% z počtu tohoto typu prvků"84x0,10  = 9 ks   
zaokrouhleno na celé ks  
Dle D_2_2_1; D_2_2_2; D_2_2_3; D_2_2_4;</t>
  </si>
  <si>
    <t>155212114</t>
  </si>
  <si>
    <t>Vrty do skalních stěn prováděné horolezeckou technikou hloubky do 5 m přenosnými vrtacími kladivy průměru do 56 mm, v hornině tř. III a IV</t>
  </si>
  <si>
    <t>kotevní prvky sítí  CKT délky 2 m do vrtu dl. 1,9 m - (67 + 138) x 1,9</t>
  </si>
  <si>
    <t>úsek km 1,723 - 1,812, délka úseku, délka po svahu, členitost a profilace sítí po svahu: 89x4,7x1,15 (TYP1)  481 m2 
koeficient množství dodávky pro překryvy a prostřihy 1,2 x 481 
zaohkrouhleno na celé desítky m2  
Dle D_2_2_1; D_2_2_2; D_2_2_3; D_2_2_4;</t>
  </si>
  <si>
    <t>31319142</t>
  </si>
  <si>
    <t>síť na skálu s oky 80x100mm s obousměrně vpleteným lanem pr. 6mm po 300 a 600 mm, pr. dr. 2,78mm</t>
  </si>
  <si>
    <t>úsek km 1,845 - 1,863, délka úseku, délka po svahu, členitost a profilace sítí po svahu: 18x5,25x1,2 (TYP2) 115 m2 
úsek km 1,863 - 1,905, délka úseku, délka po svahu, členitost a profilace sítí po svahu: 42x10,5x1,25 (TYP2) 552 m2 
celkem 667 m2 - zaokrouhleno na celé desítky m2 
koeficient množství dodávky pro překryvy a prostřihy 1,2 x 667 
Dle D_2_2_1; D_2_2_2; D_2_2_3; D_2_2_4;</t>
  </si>
  <si>
    <t>nosná a obvodová lana pro sítě TYP1 - 315 m 
nosná a obvodová lana pro sítě TYP2 - 255 m 
Dle D_2_2_1; D_2_2_2; D_2_2_3; D_2_2_4;  
zaokrouhleno na celé desítky m</t>
  </si>
  <si>
    <t>31452113</t>
  </si>
  <si>
    <t>lano ocelové šestipramenné Pz+PVC 6x19 drátů D 12,5/14,5mm</t>
  </si>
  <si>
    <t>"dodání lana TYP 2 včetně ohybů a profilace, koeficient množství 1,2"255*1,2    
zaokrouhleno na celé desítky m</t>
  </si>
  <si>
    <t>"dodání lana TYP1 včetně ohybů a profilace, koeficient množství 1,2"315*1,2    
zaokrouhleno na celé desítky m</t>
  </si>
  <si>
    <t>lanové svorky na ukončení lan 30 ks</t>
  </si>
  <si>
    <t>31452183</t>
  </si>
  <si>
    <t>lanová svorka Pz DIN 741 D 13mm</t>
  </si>
  <si>
    <t>lanové svorky na ukončení lan 40 ks</t>
  </si>
  <si>
    <t>"Zajištění ohybů lan, spojování pásů sítí po 0,1 m"odborný odhad dle profilace 6500  
zaokrouhleno na celé tisíce ks</t>
  </si>
  <si>
    <t>"základní nátěr všech kotevních prvků včetně matek a podložek"(0,2*0,2*2+0,01+0,0125)*(67+138+123)</t>
  </si>
  <si>
    <t>29,623 m2 * 0,5 kg/m2</t>
  </si>
  <si>
    <t>"vrchní nátěr všech kotevních prvků včetně matek a podložek"(0,2*0,2*2+0,01+0,0125)*(67+138+84)</t>
  </si>
  <si>
    <t>"specifikovaná barva RAL 9005, nátěr matný, koeficient množství na konečné nátěry"1,1*14,812</t>
  </si>
  <si>
    <t>"odkopávky akumulace zeminy v patě svahu a svahových kuželů, rozsah dle zaměření stavby"  
levá strana km 1,880 - 1,910 - 4,6 m3; pravá strana km 1,715 - 1,930 - 42 m3 
Dle D_2_2_1; D_2_2_2; D_2_2_3; D_2_2_4;  
zaokrouhleno na celé desítky m3</t>
  </si>
  <si>
    <t>"dle položky 22"47</t>
  </si>
  <si>
    <t>zajištění kolejového lože v km 1,700 - 1,910, šířka 3 m, opakované položení ve 2 vrstvách 
210 m x 3 x 2 
zaokrouhleno na celé stovky m2 
Dle D_2_2_1; D_2_2_2; D_2_2_3;</t>
  </si>
  <si>
    <t>dodání materiálu včetně technologických překryvů a spotřeby 1300 x 1,25 
zaokrouhleno na celé stovky m2</t>
  </si>
  <si>
    <t>vyčištění stávajícího propustku v km 1,915 - dl. 15 m 
dle D_2_2_2</t>
  </si>
  <si>
    <t>28</t>
  </si>
  <si>
    <t>přesun veškeré rubaniny a odkopávek na místo trvalého uložení či přeložení z položek: 
p.č.. 4 - 188 m3; p.č. 22 - 47 m3; 
objemová hmotnost výkopku 1,85 t/m3, přesun v rámci stavby na místo trvalého uložení či překládky na dopravní prostředek 
zaokrouhleno na celé desítky t</t>
  </si>
  <si>
    <t>29</t>
  </si>
  <si>
    <t>30</t>
  </si>
  <si>
    <t>"přesun odpadu na určenou skládku odpadu"   zeminy z odkopávek 475,680 m3</t>
  </si>
  <si>
    <t>31</t>
  </si>
  <si>
    <t>32</t>
  </si>
  <si>
    <t>zákonný poplatek za stavební odpad v rozsahu položky znečistěné zeminy a suti 47 m3 x1,95 t/m3 
zaokrouhleno na celé desítky t</t>
  </si>
  <si>
    <t>33</t>
  </si>
  <si>
    <t>zákonný poplatek za stavební odpad v rozsahu položky neznečištěné rubaniny a zeminy 188 m3 x1,95 t/m3 
zaokrouhleno na celé desítky t</t>
  </si>
  <si>
    <t>SO 02-04-02</t>
  </si>
  <si>
    <t>Zajištění skal v km 3,800 – 3,980 – Ivančice - Malvy</t>
  </si>
  <si>
    <t>základní sanační zásah v km 3,810 - 3,870 vpravo, po svahu 8,2 m, členitost svahu 1,2, délka 60 m, celková plocha 590 m2; míra zásahu 0,80  
základní sanační zásah v km 3,870 - 3,980 vpravo, po svahu 12,5 m, členitost svahu 1,25, délka 110 m, celková plocha 1720 m2; míra zásahu 0,80 
základní sanační zásah v km 3,825 - 3,870 vlevo, po svahu 5,6 m, členitost svahu 1,15, délka 45 m, celková plocha 300 m2; míra zásahu 0,80 
základní sanační zásah v km 3,870 - 3,980 vpravo, po svahu 12,5 m, členitost svahu 1,25, délka 110 m, celková plocha 1720 m2; míra zásahu 0,80 
zaokrouhleno na celé stovky m2 
Dle D_2_3_1; D_2_3_2; D_2_3_3;  D_2_3_4;</t>
  </si>
  <si>
    <t>km 3,810 - 3,860 vpravo, hloubka zásahu 0,20 m, na ploše (7 m x 50 m), max. rozsah 0,7 
km 3,860 - 3,900 vpravo, hloubka zásahu 0,3 m, na ploše (11,5 m x 40 m), max. rozsah 0,7 
km 3,900 - 3,935 vpravo, hloubka zásahu 0,4 m, na ploše (12 m x 35 m), max. rozsah 0,5 
km 3,935 - 3,950 vpravo, hloubka zásahu 0,55 m, na ploše (12,5 m x 15 m), max. rozsah 0,6 
km 3,950 - 3,980 vpravo, hloubka zásahu 0,2 m, na ploše (10 m x 30 m), max. rozsah 0,5 
km 3,825 - 3,875 vlevo, hloubka zásahu 0,2 m, na ploše (5,5 m x 40 m), max. rozsah 0,35 
km 3,875 - 3,910 vlevo, hloubka zásahu 0,25 m, na ploše (11,7 m x 35 m), max. rozsah 0,5 
km 3,910 - 3,940 vlevo, hloubka zásahu 0,3 m, na ploše (12,6 m x 30 m), max. rozsah 0,2 
km 3,940 - 3,980 vlevo, hloubka zásahu 0,15 m, na ploše (10,5 m x 40 m), max. rozsah 0,35 
(0,2*7*50*0,7+0,3*11,5*40*0,7+0,4*12*35*0,5+0,55*12,5*15*0,6+0,2*10*30*0,5)*0,7 
(0,2*5,5*40*0,35+0,25*11,7*35*0,5+0,3*12,6*30*0,2+0,15*10,5*40*0,35)*0,7 
zaokrouhleno na celé m3, celklová redukce prací 0,7 
Dle D_2_3_1; D_2_3_2; D_2_3_3;</t>
  </si>
  <si>
    <t>Určená úprava skalního masívu v: 
3,5 odborný předpoklad, zaokrouhleno na celé m3 
Dle D_2_2_1;</t>
  </si>
  <si>
    <t>Odkopávky hmot vzniklých ze souboru prací  02, 03:  
odkopávky souboru 02 - 303 m3, odkopávky souboru 03 - 4 m3 
rozsah prací v této třídě těžitelnosti je cca 100% z celkového objemu prací; 
zaokrouhleno na celé desítky m3 
Dle D_2_3_1; D_2_3_2; D_2_3_3; D_2_3_4;</t>
  </si>
  <si>
    <t>úsek km 3,820 - 3,860 vpravo , délka úseku, délka po svahu, členitost a profilace sítí po svahu: 40*6*1,2 (TYP1)  288 m2 
úsek km 3,860 - 3,885 vpravo , délka úseku, délka po svahu, členitost a profilace sítí po svahu: 25*8,5*1,25 (TYP1)  265 m2 
úsek km 3,885 - 3,925 vpravo , délka úseku, délka po svahu, členitost a profilace sítí po svahu: 40*10,5*1,3 (TYP1)  546 m2 
úsek km 3,925 - 3,968 vpravo , délka úseku, délka po svahu, členitost a profilace sítí po svahu: 43*13,5*1,3 (TYP1)  755 m2 
úsek km 3,879 - 3,900  vlevo , délka úseku, délka po svahu, členitost a profilace sítí po svahu: 21*8*1,2 (TYP1)  202 m2 
úsek km 3,900 - 3,920  vlevo , délka úseku, délka po svahu, členitost a profilace sítí po svahu: 20*10*1,25 (TYP1)  250 m2 
úsek km 3,920 - 3,960  vlevo , délka úseku, délka po svahu, členitost a profilace sítí po svahu: 40*12*1,25 (TYP1)  600 m2 
úsek km 3,960 - 3,972  vlevo , délka úseku, délka po svahu, členitost a profilace sítí po svahu: 12*5*1,2 (TYP1)  72 m2 
celkem 2979 m2 - zaokrouhleno na celé desítky m2 
Dle D_2_3_1; D_2_3_2; D_2_3_3;  D_2_3_4;</t>
  </si>
  <si>
    <t>"kotevní prvky pro hlavní kotvení v ploše rozsahu dle předpokladu, základní rastr 2x2 m, 1ks/4m2 sítě"(2980)/4   
"kotevní prvky pro profilaci sítě v ploše, rozsah do 15% z počtu tohoto typu prvků"745*0,15 
zaokrouhleno na celé ks</t>
  </si>
  <si>
    <t>koeficient množství dodávky pro překryvy a prostřihy 1,2 x 2980 
zaokrouhleno na celé desítky m2 
Dle D_2_3_1; D_2_3_2; D_2_3_3;  D_2_3_4;</t>
  </si>
  <si>
    <t>155131312</t>
  </si>
  <si>
    <t>Zřízení protierozního zpevnění svahů geomříží nebo georohoží včetně plošného kotvení ocelovými skobami, ve sklonu přes 1:2 do 1:1</t>
  </si>
  <si>
    <t>"zřízení protierozní ochrany svahů  v km 3,840 - 3,880"250 m2  
Dle D_2_3_1; D_2_3_2; D_2_3_3;  D_2_3_4;</t>
  </si>
  <si>
    <t>618940130</t>
  </si>
  <si>
    <t>protierozní síť z kokosových vláken 700 g/m2</t>
  </si>
  <si>
    <t>"dodávka georohože technologické překryvy, prostřihy, koeficient množství 1,2"250*1,2</t>
  </si>
  <si>
    <t>nosná a obvodová lana pro sítě TYP1 - (545+390 ) = 935 m 
Dle D_2_3_1; D_2_3_2; D_2_3_3;  D_2_3_4; 
zaokrouhleno na celé desítky m</t>
  </si>
  <si>
    <t>"dodání lana včetně ohybů a profilace, koeficient množství 1,2"940*1,2    
zaokrouhleno na celé desítky m</t>
  </si>
  <si>
    <t>"zajištění ohybu sítí horní a spodní, pletivo 4 ks na 1 m"3740 
"spojování pásů sítí po 0,1 m"5700  
zaokrouhleno na celé tisíce ks</t>
  </si>
  <si>
    <t>"základní nátěr všech kotevních prvků včetně matek a podložek"(0,2*0,2*2+0,01+0,0125)*(857)</t>
  </si>
  <si>
    <t>87,843 m2 * 0,5 kg/m2</t>
  </si>
  <si>
    <t>"vrchní nátěr všech kotevních prvků včetně matek a podložek"(0,2*0,2*2+0,01+0,0125)*(857)</t>
  </si>
  <si>
    <t>"specifikovaná barva RAL 9005, nátěr matný, koeficient množství na konečné nátěry"1,1*43,922</t>
  </si>
  <si>
    <t>"odkopávky akumulace zeminy v patě svahu a svahových kuželů, rozsah dle zaměření stavby"  
levá strana km 3,840 - 3,80 - 58,5 m3; pravá strana km 3,810 - 3,980 -  58m3 
Dle D_2_3_1; D_2_3_2; D_2_3_3;  D_2_3_4 
zaokrouhleno na celé desítky m3</t>
  </si>
  <si>
    <t>"dle položky 18"120</t>
  </si>
  <si>
    <t>zajištění kolejového lože v km 3,810 - 3,980, šířka 3 m, opakované položení ve 2 vrstvách 
170m x 3 x 2 
zaokrouhleno na celé stovky m2 
Dle D_2_3_1; D_2_3_2; D_2_3_3;  D_2_3_4</t>
  </si>
  <si>
    <t>dodání materiálu včetně technologických překryvů a spotřeby 1100 x 1,25 
zaokrouhleno na celé stovky m2</t>
  </si>
  <si>
    <t>vyčištění stávajícího propustku v km 3,920 - dl. 10 m 
dle D_2_3_2</t>
  </si>
  <si>
    <t>přesun veškeré rubaniny a odkopávek na místo trvalého uložení či přeložení z položek: 
p.č.. 4 - 310 m3; p.č. 18 - 120 m3; 
objemová hmotnost výkopku 1,85 t/m3, přesun v rámci stavby na místo trvalého uložení či překládky na dopravní prostředek 
zaokrouhleno na celé desítky t</t>
  </si>
  <si>
    <t>"přesun odpadu na určenou skládku odpadu"   zeminy z odkopávek 
(310 + 120) m3</t>
  </si>
  <si>
    <t>uložení suti a stavebního odpadu na skládku dle položky 167201105</t>
  </si>
  <si>
    <t>zákonný poplatek za stavební odpad v rozsahu položky znečistěné zeminy a suti 120 m3 x1,95 t/m3 
zaokrouhleno na celé desítky t</t>
  </si>
  <si>
    <t>zákonný poplatek za stavební odpad v rozsahu položky neznečištěné rubaniny a zeminy 310 m3 x1,95 t/m3 
zaokrouhleno na celé desítky t</t>
  </si>
  <si>
    <t>SO 99</t>
  </si>
  <si>
    <t>Všeobecný objekt</t>
  </si>
  <si>
    <t>Všeobecná činnost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</si>
  <si>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</si>
  <si>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</si>
  <si>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</si>
  <si>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</si>
  <si>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ZTP, zpracováno pro celou stavbu jako celek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</si>
  <si>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</si>
  <si>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</si>
  <si>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</si>
  <si>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</si>
  <si>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</si>
  <si>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</si>
  <si>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</si>
  <si>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</si>
  <si>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elektronické dokumentace skutečného provedení dle SOD na zhotovení stavby a v rozsahu vyhlášky č. 499/2006 Sb. v platném znění a dle požadavků VTP a ZTP.</t>
  </si>
  <si>
    <t>12203000</t>
  </si>
  <si>
    <t>Průzkumné, geodetické a projektové práce geodetické práce při provádění stavby</t>
  </si>
  <si>
    <t>BOD</t>
  </si>
  <si>
    <t>odborný odhad na základě projektové dokumentace - vytýční stavby a stavebních konstrukcí</t>
  </si>
  <si>
    <t>Vytýčení obvodu stavby, hranic pozemků, vytýčení polohy kabelů, vytýčení plochy trvalých sanačních opatření a ostatních nezbytných geodetických prací přímo souvisejících s provedením stavby. Protokolární vytýčení stavby v JSTK, zápis oprávněného geodeta do SD stavby.</t>
  </si>
  <si>
    <t>41002000</t>
  </si>
  <si>
    <t>Hlavní tituly průvodních činností a nákladů inženýrská činnost dozory</t>
  </si>
  <si>
    <t>HOD</t>
  </si>
  <si>
    <t>odborný odhad dle rozsahu stavby a charakteru stavby</t>
  </si>
  <si>
    <t>Činnost zhotovitele během realizace stavby, zajištění vstupů, zajištění koordinace s dotčenými orgány, vytýčení sítí, geotechnik stavby, zajištění místa kontrolních staveb, kontrolní činnost, zajištěni stavby, přeprava osob,  dokumentace stavby a dokladová část</t>
  </si>
  <si>
    <t>35103001</t>
  </si>
  <si>
    <t>Pronájem ploch v rámci stavby pro využití mezideponie a jiných ploch stavby</t>
  </si>
  <si>
    <t>předpoklad na základě místních podmínek a nezbytných požadavků na zařízení staveniště v žst. Domašov nad Bystřicí</t>
  </si>
  <si>
    <t>Pronájem ploch potřebných pro zařízení stavby, skladovací plochy, mezideponii po celou dobu stavby. V položce není obsaženo oplocení staveniště, ochrana a úklid. Tyto náklady musí zhotovitel zahrnout co cellové kalkulace stavby dle místních podmínek a povahy stavby.</t>
  </si>
  <si>
    <t>Cenová Soustava</t>
  </si>
  <si>
    <t>R-položka</t>
  </si>
  <si>
    <t>VSEOB004</t>
  </si>
  <si>
    <t>Exkurze</t>
  </si>
  <si>
    <t>1 x exkurze</t>
  </si>
  <si>
    <t>v předepsaném rozsahu dle Obchodních podmínek</t>
  </si>
  <si>
    <t>KLP</t>
  </si>
  <si>
    <t>URS I/2023</t>
  </si>
  <si>
    <t>SO 98-98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</si>
</sst>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5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5" xfId="6" applyFont="1" applyFill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4" borderId="0" xfId="0" applyFill="1"/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0" fontId="0" fillId="0" borderId="6" xfId="6" applyFont="1" applyBorder="1" applyAlignment="1">
      <alignment horizontal="left" vertical="center" wrapText="1"/>
    </xf>
    <xf numFmtId="0" fontId="8" fillId="0" borderId="1" xfId="0" applyFont="1" applyBorder="1"/>
    <xf numFmtId="4" fontId="0" fillId="0" borderId="0" xfId="6" applyNumberFormat="1" applyFont="1" applyBorder="1" applyAlignment="1">
      <alignment horizontal="center"/>
    </xf>
    <xf numFmtId="4" fontId="0" fillId="5" borderId="1" xfId="6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4" fontId="0" fillId="0" borderId="0" xfId="0" applyNumberFormat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4" fillId="3" borderId="1" xfId="6" applyFont="1" applyFill="1" applyBorder="1" applyAlignment="1">
      <alignment horizontal="center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B31" sqref="B3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47"/>
      <c r="B1" s="1" t="s">
        <v>0</v>
      </c>
      <c r="C1" s="1"/>
      <c r="D1" s="1"/>
      <c r="E1" s="1"/>
    </row>
    <row r="2" spans="1:5" ht="12.75" customHeight="1" x14ac:dyDescent="0.2">
      <c r="A2" s="47"/>
      <c r="B2" s="48" t="s">
        <v>1</v>
      </c>
      <c r="C2" s="1"/>
      <c r="D2" s="1"/>
      <c r="E2" s="1"/>
    </row>
    <row r="3" spans="1:5" ht="20.100000000000001" customHeight="1" x14ac:dyDescent="0.2">
      <c r="A3" s="47"/>
      <c r="B3" s="47"/>
      <c r="C3" s="1"/>
      <c r="D3" s="1"/>
      <c r="E3" s="1"/>
    </row>
    <row r="4" spans="1:5" ht="20.100000000000001" customHeight="1" x14ac:dyDescent="0.3">
      <c r="A4" s="1"/>
      <c r="B4" s="49" t="s">
        <v>2</v>
      </c>
      <c r="C4" s="47"/>
      <c r="D4" s="47"/>
      <c r="E4" s="1"/>
    </row>
    <row r="5" spans="1:5" ht="12.75" customHeight="1" x14ac:dyDescent="0.2">
      <c r="A5" s="1"/>
      <c r="B5" s="47" t="s">
        <v>3</v>
      </c>
      <c r="C5" s="47"/>
      <c r="D5" s="47"/>
      <c r="E5" s="1"/>
    </row>
    <row r="6" spans="1:5" ht="12.75" customHeight="1" x14ac:dyDescent="0.2">
      <c r="A6" s="1"/>
      <c r="B6" s="3" t="s">
        <v>4</v>
      </c>
      <c r="C6" s="6">
        <f>SUM(C10:C13)</f>
        <v>0</v>
      </c>
      <c r="D6" s="1"/>
      <c r="E6" s="1"/>
    </row>
    <row r="7" spans="1:5" ht="12.75" customHeight="1" x14ac:dyDescent="0.2">
      <c r="A7" s="1"/>
      <c r="B7" s="3" t="s">
        <v>5</v>
      </c>
      <c r="C7" s="6">
        <f>SUM(E10:E13)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">
      <c r="A10" s="15" t="s">
        <v>28</v>
      </c>
      <c r="B10" s="15" t="s">
        <v>29</v>
      </c>
      <c r="C10" s="16">
        <f>'E.1.1.2_SO 02-01-02'!I3</f>
        <v>0</v>
      </c>
      <c r="D10" s="16">
        <f>'E.1.1.2_SO 02-01-02'!O2</f>
        <v>0</v>
      </c>
      <c r="E10" s="16">
        <f>C10+D10</f>
        <v>0</v>
      </c>
    </row>
    <row r="11" spans="1:5" ht="12.75" customHeight="1" x14ac:dyDescent="0.2">
      <c r="A11" s="15" t="s">
        <v>166</v>
      </c>
      <c r="B11" s="15" t="s">
        <v>167</v>
      </c>
      <c r="C11" s="16">
        <f>'E.1.1.2_SO 02-02-02'!I3</f>
        <v>0</v>
      </c>
      <c r="D11" s="16">
        <f>'E.1.1.2_SO 02-02-02'!O2</f>
        <v>0</v>
      </c>
      <c r="E11" s="16">
        <f>C11+D11</f>
        <v>0</v>
      </c>
    </row>
    <row r="12" spans="1:5" ht="12.75" customHeight="1" x14ac:dyDescent="0.2">
      <c r="A12" s="15" t="s">
        <v>217</v>
      </c>
      <c r="B12" s="15" t="s">
        <v>218</v>
      </c>
      <c r="C12" s="16">
        <f>'E.1.1.2_SO 02-04-02'!I3</f>
        <v>0</v>
      </c>
      <c r="D12" s="16">
        <f>'E.1.1.2_SO 02-04-02'!O2</f>
        <v>0</v>
      </c>
      <c r="E12" s="16">
        <f>C12+D12</f>
        <v>0</v>
      </c>
    </row>
    <row r="13" spans="1:5" ht="12.75" customHeight="1" x14ac:dyDescent="0.2">
      <c r="A13" s="15" t="s">
        <v>288</v>
      </c>
      <c r="B13" s="15" t="s">
        <v>250</v>
      </c>
      <c r="C13" s="16">
        <f>'E.1.1.2_SO 98-98'!I3</f>
        <v>0</v>
      </c>
      <c r="D13" s="16">
        <f>'E.1.1.2_SO 98-98'!O2</f>
        <v>0</v>
      </c>
      <c r="E13" s="16">
        <f>C13+D13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0"/>
  <sheetViews>
    <sheetView topLeftCell="B1" workbookViewId="0">
      <pane ySplit="8" topLeftCell="A87" activePane="bottomLeft" state="frozen"/>
      <selection pane="bottomLeft" activeCell="L119" sqref="L11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36"/>
      <c r="P1" t="s">
        <v>26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36"/>
      <c r="O2">
        <f>0+O9+O26+O71+O80</f>
        <v>0</v>
      </c>
      <c r="P2" t="s">
        <v>26</v>
      </c>
    </row>
    <row r="3" spans="1:18" ht="15" customHeight="1" x14ac:dyDescent="0.25">
      <c r="A3" t="s">
        <v>12</v>
      </c>
      <c r="B3" s="10" t="s">
        <v>14</v>
      </c>
      <c r="C3" s="50" t="s">
        <v>15</v>
      </c>
      <c r="D3" s="47"/>
      <c r="E3" s="11" t="s">
        <v>16</v>
      </c>
      <c r="F3" s="1"/>
      <c r="G3" s="8"/>
      <c r="H3" s="7" t="s">
        <v>28</v>
      </c>
      <c r="I3" s="33">
        <f>0+I9+I26+I71+I80</f>
        <v>0</v>
      </c>
      <c r="J3" s="36"/>
      <c r="O3" t="s">
        <v>23</v>
      </c>
      <c r="P3" t="s">
        <v>27</v>
      </c>
    </row>
    <row r="4" spans="1:18" ht="15" customHeight="1" x14ac:dyDescent="0.25">
      <c r="A4" t="s">
        <v>17</v>
      </c>
      <c r="B4" s="10" t="s">
        <v>18</v>
      </c>
      <c r="C4" s="50" t="s">
        <v>19</v>
      </c>
      <c r="D4" s="47"/>
      <c r="E4" s="11" t="s">
        <v>20</v>
      </c>
      <c r="F4" s="1"/>
      <c r="G4" s="1"/>
      <c r="H4" s="9"/>
      <c r="I4" s="9"/>
      <c r="J4" s="36"/>
      <c r="O4" t="s">
        <v>24</v>
      </c>
      <c r="P4" t="s">
        <v>27</v>
      </c>
    </row>
    <row r="5" spans="1:18" ht="12.75" customHeight="1" x14ac:dyDescent="0.25">
      <c r="A5" t="s">
        <v>21</v>
      </c>
      <c r="B5" s="13" t="s">
        <v>22</v>
      </c>
      <c r="C5" s="51" t="s">
        <v>28</v>
      </c>
      <c r="D5" s="52"/>
      <c r="E5" s="14" t="s">
        <v>29</v>
      </c>
      <c r="F5" s="5"/>
      <c r="G5" s="5"/>
      <c r="H5" s="5"/>
      <c r="I5" s="5"/>
      <c r="J5" s="36"/>
      <c r="O5" t="s">
        <v>25</v>
      </c>
      <c r="P5" t="s">
        <v>27</v>
      </c>
    </row>
    <row r="6" spans="1:18" ht="12.75" customHeight="1" x14ac:dyDescent="0.2">
      <c r="A6" s="53" t="s">
        <v>30</v>
      </c>
      <c r="B6" s="53" t="s">
        <v>32</v>
      </c>
      <c r="C6" s="53" t="s">
        <v>34</v>
      </c>
      <c r="D6" s="53" t="s">
        <v>35</v>
      </c>
      <c r="E6" s="53" t="s">
        <v>36</v>
      </c>
      <c r="F6" s="53" t="s">
        <v>38</v>
      </c>
      <c r="G6" s="53" t="s">
        <v>40</v>
      </c>
      <c r="H6" s="53" t="s">
        <v>42</v>
      </c>
      <c r="I6" s="53"/>
      <c r="J6" s="53" t="s">
        <v>280</v>
      </c>
    </row>
    <row r="7" spans="1:18" ht="12.75" customHeight="1" x14ac:dyDescent="0.2">
      <c r="A7" s="53"/>
      <c r="B7" s="53"/>
      <c r="C7" s="53"/>
      <c r="D7" s="53"/>
      <c r="E7" s="53"/>
      <c r="F7" s="53"/>
      <c r="G7" s="53"/>
      <c r="H7" s="12" t="s">
        <v>43</v>
      </c>
      <c r="I7" s="12" t="s">
        <v>45</v>
      </c>
      <c r="J7" s="53"/>
    </row>
    <row r="8" spans="1:18" ht="12.75" customHeight="1" x14ac:dyDescent="0.2">
      <c r="A8" s="12" t="s">
        <v>31</v>
      </c>
      <c r="B8" s="12" t="s">
        <v>33</v>
      </c>
      <c r="C8" s="12" t="s">
        <v>27</v>
      </c>
      <c r="D8" s="12" t="s">
        <v>26</v>
      </c>
      <c r="E8" s="12" t="s">
        <v>37</v>
      </c>
      <c r="F8" s="12" t="s">
        <v>39</v>
      </c>
      <c r="G8" s="12" t="s">
        <v>41</v>
      </c>
      <c r="H8" s="12" t="s">
        <v>44</v>
      </c>
      <c r="I8" s="12" t="s">
        <v>46</v>
      </c>
      <c r="J8" s="12">
        <v>11</v>
      </c>
    </row>
    <row r="9" spans="1:18" ht="12.75" customHeight="1" x14ac:dyDescent="0.2">
      <c r="A9" s="18" t="s">
        <v>47</v>
      </c>
      <c r="B9" s="18"/>
      <c r="C9" s="19" t="s">
        <v>33</v>
      </c>
      <c r="D9" s="18"/>
      <c r="E9" s="20" t="s">
        <v>48</v>
      </c>
      <c r="F9" s="18"/>
      <c r="G9" s="18"/>
      <c r="H9" s="18"/>
      <c r="I9" s="21">
        <f>0+Q9</f>
        <v>0</v>
      </c>
      <c r="J9" s="34"/>
      <c r="O9">
        <f>0+R9</f>
        <v>0</v>
      </c>
      <c r="Q9">
        <f>0+I10+I14+I18+I22</f>
        <v>0</v>
      </c>
      <c r="R9">
        <f>0+O10+O14+O18+O22</f>
        <v>0</v>
      </c>
    </row>
    <row r="10" spans="1:18" ht="25.5" x14ac:dyDescent="0.2">
      <c r="A10" s="17" t="s">
        <v>49</v>
      </c>
      <c r="B10" s="22" t="s">
        <v>33</v>
      </c>
      <c r="C10" s="22" t="s">
        <v>50</v>
      </c>
      <c r="D10" s="17" t="s">
        <v>33</v>
      </c>
      <c r="E10" s="23" t="s">
        <v>51</v>
      </c>
      <c r="F10" s="24" t="s">
        <v>52</v>
      </c>
      <c r="G10" s="25">
        <v>3919</v>
      </c>
      <c r="H10" s="43">
        <v>0</v>
      </c>
      <c r="I10" s="26">
        <f>ROUND(ROUND(H10,2)*ROUND(G10,3),2)</f>
        <v>0</v>
      </c>
      <c r="J10" s="44" t="s">
        <v>287</v>
      </c>
      <c r="O10">
        <f>(I10*21)/100</f>
        <v>0</v>
      </c>
      <c r="P10" t="s">
        <v>27</v>
      </c>
    </row>
    <row r="11" spans="1:18" x14ac:dyDescent="0.2">
      <c r="A11" s="27" t="s">
        <v>53</v>
      </c>
      <c r="E11" s="28" t="s">
        <v>54</v>
      </c>
    </row>
    <row r="12" spans="1:18" ht="76.5" x14ac:dyDescent="0.2">
      <c r="A12" s="29" t="s">
        <v>55</v>
      </c>
      <c r="E12" s="30" t="s">
        <v>56</v>
      </c>
    </row>
    <row r="13" spans="1:18" x14ac:dyDescent="0.2">
      <c r="A13" t="s">
        <v>57</v>
      </c>
      <c r="E13" s="28" t="s">
        <v>58</v>
      </c>
    </row>
    <row r="14" spans="1:18" ht="25.5" x14ac:dyDescent="0.2">
      <c r="A14" s="17" t="s">
        <v>49</v>
      </c>
      <c r="B14" s="22" t="s">
        <v>27</v>
      </c>
      <c r="C14" s="22" t="s">
        <v>59</v>
      </c>
      <c r="D14" s="17" t="s">
        <v>33</v>
      </c>
      <c r="E14" s="23" t="s">
        <v>60</v>
      </c>
      <c r="F14" s="24" t="s">
        <v>61</v>
      </c>
      <c r="G14" s="25">
        <v>281</v>
      </c>
      <c r="H14" s="43">
        <v>0</v>
      </c>
      <c r="I14" s="26">
        <f>ROUND(ROUND(H14,2)*ROUND(G14,3),2)</f>
        <v>0</v>
      </c>
      <c r="J14" s="44" t="s">
        <v>287</v>
      </c>
      <c r="O14">
        <f>(I14*21)/100</f>
        <v>0</v>
      </c>
      <c r="P14" t="s">
        <v>27</v>
      </c>
    </row>
    <row r="15" spans="1:18" x14ac:dyDescent="0.2">
      <c r="A15" s="27" t="s">
        <v>53</v>
      </c>
      <c r="E15" s="28" t="s">
        <v>54</v>
      </c>
    </row>
    <row r="16" spans="1:18" ht="127.5" x14ac:dyDescent="0.2">
      <c r="A16" s="29" t="s">
        <v>55</v>
      </c>
      <c r="E16" s="30" t="s">
        <v>62</v>
      </c>
    </row>
    <row r="17" spans="1:18" x14ac:dyDescent="0.2">
      <c r="A17" t="s">
        <v>57</v>
      </c>
      <c r="E17" s="28" t="s">
        <v>63</v>
      </c>
    </row>
    <row r="18" spans="1:18" ht="38.25" x14ac:dyDescent="0.2">
      <c r="A18" s="17" t="s">
        <v>49</v>
      </c>
      <c r="B18" s="22" t="s">
        <v>26</v>
      </c>
      <c r="C18" s="22" t="s">
        <v>64</v>
      </c>
      <c r="D18" s="17" t="s">
        <v>33</v>
      </c>
      <c r="E18" s="23" t="s">
        <v>65</v>
      </c>
      <c r="F18" s="24" t="s">
        <v>61</v>
      </c>
      <c r="G18" s="25">
        <v>10</v>
      </c>
      <c r="H18" s="43">
        <v>0</v>
      </c>
      <c r="I18" s="26">
        <f>ROUND(ROUND(H18,2)*ROUND(G18,3),2)</f>
        <v>0</v>
      </c>
      <c r="J18" s="44" t="s">
        <v>287</v>
      </c>
      <c r="O18">
        <f>(I18*21)/100</f>
        <v>0</v>
      </c>
      <c r="P18" t="s">
        <v>27</v>
      </c>
    </row>
    <row r="19" spans="1:18" x14ac:dyDescent="0.2">
      <c r="A19" s="27" t="s">
        <v>53</v>
      </c>
      <c r="E19" s="28" t="s">
        <v>54</v>
      </c>
    </row>
    <row r="20" spans="1:18" ht="63.75" x14ac:dyDescent="0.2">
      <c r="A20" s="29" t="s">
        <v>55</v>
      </c>
      <c r="E20" s="30" t="s">
        <v>66</v>
      </c>
    </row>
    <row r="21" spans="1:18" x14ac:dyDescent="0.2">
      <c r="A21" t="s">
        <v>57</v>
      </c>
      <c r="E21" s="28" t="s">
        <v>63</v>
      </c>
    </row>
    <row r="22" spans="1:18" ht="25.5" x14ac:dyDescent="0.2">
      <c r="A22" s="17" t="s">
        <v>49</v>
      </c>
      <c r="B22" s="22" t="s">
        <v>37</v>
      </c>
      <c r="C22" s="22" t="s">
        <v>67</v>
      </c>
      <c r="D22" s="17" t="s">
        <v>33</v>
      </c>
      <c r="E22" s="23" t="s">
        <v>68</v>
      </c>
      <c r="F22" s="24" t="s">
        <v>61</v>
      </c>
      <c r="G22" s="25">
        <v>291</v>
      </c>
      <c r="H22" s="43">
        <v>0</v>
      </c>
      <c r="I22" s="26">
        <f>ROUND(ROUND(H22,2)*ROUND(G22,3),2)</f>
        <v>0</v>
      </c>
      <c r="J22" s="44" t="s">
        <v>287</v>
      </c>
      <c r="O22">
        <f>(I22*21)/100</f>
        <v>0</v>
      </c>
      <c r="P22" t="s">
        <v>27</v>
      </c>
    </row>
    <row r="23" spans="1:18" x14ac:dyDescent="0.2">
      <c r="A23" s="27" t="s">
        <v>53</v>
      </c>
      <c r="E23" s="28" t="s">
        <v>54</v>
      </c>
    </row>
    <row r="24" spans="1:18" ht="63.75" x14ac:dyDescent="0.2">
      <c r="A24" s="29" t="s">
        <v>55</v>
      </c>
      <c r="E24" s="30" t="s">
        <v>69</v>
      </c>
    </row>
    <row r="25" spans="1:18" x14ac:dyDescent="0.2">
      <c r="A25" t="s">
        <v>57</v>
      </c>
      <c r="E25" s="28" t="s">
        <v>63</v>
      </c>
    </row>
    <row r="26" spans="1:18" ht="12.75" customHeight="1" x14ac:dyDescent="0.2">
      <c r="A26" s="5" t="s">
        <v>47</v>
      </c>
      <c r="B26" s="5"/>
      <c r="C26" s="31" t="s">
        <v>27</v>
      </c>
      <c r="D26" s="5"/>
      <c r="E26" s="20" t="s">
        <v>70</v>
      </c>
      <c r="F26" s="5"/>
      <c r="G26" s="5"/>
      <c r="H26" s="5"/>
      <c r="I26" s="32">
        <f>0+Q26</f>
        <v>0</v>
      </c>
      <c r="J26" s="34"/>
      <c r="O26">
        <f>0+R26</f>
        <v>0</v>
      </c>
      <c r="Q26">
        <f>0+I27+I31+I35+I39+I43+I47+I51+I55+I59+I63+I67</f>
        <v>0</v>
      </c>
      <c r="R26">
        <f>0+O27+O31+O35+O39+O43+O47+O51+O55+O59+O63+O67</f>
        <v>0</v>
      </c>
    </row>
    <row r="27" spans="1:18" ht="25.5" x14ac:dyDescent="0.2">
      <c r="A27" s="17" t="s">
        <v>49</v>
      </c>
      <c r="B27" s="22" t="s">
        <v>39</v>
      </c>
      <c r="C27" s="22" t="s">
        <v>71</v>
      </c>
      <c r="D27" s="17" t="s">
        <v>33</v>
      </c>
      <c r="E27" s="23" t="s">
        <v>72</v>
      </c>
      <c r="F27" s="24" t="s">
        <v>52</v>
      </c>
      <c r="G27" s="25">
        <v>2750</v>
      </c>
      <c r="H27" s="43">
        <v>0</v>
      </c>
      <c r="I27" s="26">
        <f>ROUND(ROUND(H27,2)*ROUND(G27,3),2)</f>
        <v>0</v>
      </c>
      <c r="J27" s="44" t="s">
        <v>287</v>
      </c>
      <c r="O27">
        <f>(I27*21)/100</f>
        <v>0</v>
      </c>
      <c r="P27" t="s">
        <v>27</v>
      </c>
    </row>
    <row r="28" spans="1:18" x14ac:dyDescent="0.2">
      <c r="A28" s="27" t="s">
        <v>53</v>
      </c>
      <c r="E28" s="28" t="s">
        <v>54</v>
      </c>
    </row>
    <row r="29" spans="1:18" ht="127.5" x14ac:dyDescent="0.2">
      <c r="A29" s="29" t="s">
        <v>55</v>
      </c>
      <c r="E29" s="30" t="s">
        <v>73</v>
      </c>
    </row>
    <row r="30" spans="1:18" x14ac:dyDescent="0.2">
      <c r="A30" t="s">
        <v>57</v>
      </c>
      <c r="E30" s="28" t="s">
        <v>63</v>
      </c>
    </row>
    <row r="31" spans="1:18" ht="38.25" x14ac:dyDescent="0.2">
      <c r="A31" s="17" t="s">
        <v>49</v>
      </c>
      <c r="B31" s="22" t="s">
        <v>41</v>
      </c>
      <c r="C31" s="22" t="s">
        <v>74</v>
      </c>
      <c r="D31" s="17" t="s">
        <v>33</v>
      </c>
      <c r="E31" s="23" t="s">
        <v>75</v>
      </c>
      <c r="F31" s="24" t="s">
        <v>76</v>
      </c>
      <c r="G31" s="25">
        <v>792</v>
      </c>
      <c r="H31" s="43">
        <v>0</v>
      </c>
      <c r="I31" s="26">
        <f>ROUND(ROUND(H31,2)*ROUND(G31,3),2)</f>
        <v>0</v>
      </c>
      <c r="J31" s="44" t="s">
        <v>287</v>
      </c>
      <c r="O31">
        <f>(I31*21)/100</f>
        <v>0</v>
      </c>
      <c r="P31" t="s">
        <v>27</v>
      </c>
    </row>
    <row r="32" spans="1:18" x14ac:dyDescent="0.2">
      <c r="A32" s="27" t="s">
        <v>53</v>
      </c>
      <c r="E32" s="28" t="s">
        <v>77</v>
      </c>
    </row>
    <row r="33" spans="1:16" ht="63.75" x14ac:dyDescent="0.2">
      <c r="A33" s="29" t="s">
        <v>55</v>
      </c>
      <c r="E33" s="30" t="s">
        <v>78</v>
      </c>
    </row>
    <row r="34" spans="1:16" x14ac:dyDescent="0.2">
      <c r="A34" t="s">
        <v>57</v>
      </c>
      <c r="E34" s="28" t="s">
        <v>63</v>
      </c>
    </row>
    <row r="35" spans="1:16" ht="25.5" x14ac:dyDescent="0.2">
      <c r="A35" s="17" t="s">
        <v>49</v>
      </c>
      <c r="B35" s="22" t="s">
        <v>79</v>
      </c>
      <c r="C35" s="22" t="s">
        <v>80</v>
      </c>
      <c r="D35" s="17" t="s">
        <v>33</v>
      </c>
      <c r="E35" s="23" t="s">
        <v>81</v>
      </c>
      <c r="F35" s="24" t="s">
        <v>52</v>
      </c>
      <c r="G35" s="25">
        <v>3300</v>
      </c>
      <c r="H35" s="43">
        <v>0</v>
      </c>
      <c r="I35" s="26">
        <f>ROUND(ROUND(H35,2)*ROUND(G35,3),2)</f>
        <v>0</v>
      </c>
      <c r="J35" s="44" t="s">
        <v>287</v>
      </c>
      <c r="O35">
        <f>(I35*21)/100</f>
        <v>0</v>
      </c>
      <c r="P35" t="s">
        <v>27</v>
      </c>
    </row>
    <row r="36" spans="1:16" x14ac:dyDescent="0.2">
      <c r="A36" s="27" t="s">
        <v>53</v>
      </c>
      <c r="E36" s="28" t="s">
        <v>54</v>
      </c>
    </row>
    <row r="37" spans="1:16" ht="25.5" x14ac:dyDescent="0.2">
      <c r="A37" s="29" t="s">
        <v>55</v>
      </c>
      <c r="E37" s="30" t="s">
        <v>82</v>
      </c>
    </row>
    <row r="38" spans="1:16" x14ac:dyDescent="0.2">
      <c r="A38" t="s">
        <v>57</v>
      </c>
      <c r="E38" s="28" t="s">
        <v>63</v>
      </c>
    </row>
    <row r="39" spans="1:16" ht="25.5" x14ac:dyDescent="0.2">
      <c r="A39" s="17" t="s">
        <v>49</v>
      </c>
      <c r="B39" s="22" t="s">
        <v>83</v>
      </c>
      <c r="C39" s="22" t="s">
        <v>84</v>
      </c>
      <c r="D39" s="17" t="s">
        <v>33</v>
      </c>
      <c r="E39" s="23" t="s">
        <v>85</v>
      </c>
      <c r="F39" s="24" t="s">
        <v>86</v>
      </c>
      <c r="G39" s="25">
        <v>1070</v>
      </c>
      <c r="H39" s="43">
        <v>0</v>
      </c>
      <c r="I39" s="26">
        <f>ROUND(ROUND(H39,2)*ROUND(G39,3),2)</f>
        <v>0</v>
      </c>
      <c r="J39" s="44" t="s">
        <v>287</v>
      </c>
      <c r="O39">
        <f>(I39*21)/100</f>
        <v>0</v>
      </c>
      <c r="P39" t="s">
        <v>27</v>
      </c>
    </row>
    <row r="40" spans="1:16" x14ac:dyDescent="0.2">
      <c r="A40" s="27" t="s">
        <v>53</v>
      </c>
      <c r="E40" s="28" t="s">
        <v>54</v>
      </c>
    </row>
    <row r="41" spans="1:16" ht="25.5" x14ac:dyDescent="0.2">
      <c r="A41" s="29" t="s">
        <v>55</v>
      </c>
      <c r="E41" s="30" t="s">
        <v>87</v>
      </c>
    </row>
    <row r="42" spans="1:16" x14ac:dyDescent="0.2">
      <c r="A42" t="s">
        <v>57</v>
      </c>
      <c r="E42" s="28" t="s">
        <v>63</v>
      </c>
    </row>
    <row r="43" spans="1:16" x14ac:dyDescent="0.2">
      <c r="A43" s="17" t="s">
        <v>49</v>
      </c>
      <c r="B43" s="22" t="s">
        <v>44</v>
      </c>
      <c r="C43" s="22" t="s">
        <v>88</v>
      </c>
      <c r="D43" s="17" t="s">
        <v>33</v>
      </c>
      <c r="E43" s="23" t="s">
        <v>89</v>
      </c>
      <c r="F43" s="24" t="s">
        <v>86</v>
      </c>
      <c r="G43" s="25">
        <v>1290</v>
      </c>
      <c r="H43" s="43">
        <v>0</v>
      </c>
      <c r="I43" s="26">
        <f>ROUND(ROUND(H43,2)*ROUND(G43,3),2)</f>
        <v>0</v>
      </c>
      <c r="J43" s="44" t="s">
        <v>287</v>
      </c>
      <c r="O43">
        <f>(I43*21)/100</f>
        <v>0</v>
      </c>
      <c r="P43" t="s">
        <v>27</v>
      </c>
    </row>
    <row r="44" spans="1:16" x14ac:dyDescent="0.2">
      <c r="A44" s="27" t="s">
        <v>53</v>
      </c>
      <c r="E44" s="28" t="s">
        <v>54</v>
      </c>
    </row>
    <row r="45" spans="1:16" ht="25.5" x14ac:dyDescent="0.2">
      <c r="A45" s="29" t="s">
        <v>55</v>
      </c>
      <c r="E45" s="30" t="s">
        <v>90</v>
      </c>
    </row>
    <row r="46" spans="1:16" x14ac:dyDescent="0.2">
      <c r="A46" t="s">
        <v>57</v>
      </c>
      <c r="E46" s="28" t="s">
        <v>63</v>
      </c>
    </row>
    <row r="47" spans="1:16" x14ac:dyDescent="0.2">
      <c r="A47" s="17" t="s">
        <v>49</v>
      </c>
      <c r="B47" s="22" t="s">
        <v>46</v>
      </c>
      <c r="C47" s="22" t="s">
        <v>91</v>
      </c>
      <c r="D47" s="17" t="s">
        <v>33</v>
      </c>
      <c r="E47" s="23" t="s">
        <v>92</v>
      </c>
      <c r="F47" s="24" t="s">
        <v>76</v>
      </c>
      <c r="G47" s="25">
        <v>80</v>
      </c>
      <c r="H47" s="43">
        <v>0</v>
      </c>
      <c r="I47" s="26">
        <f>ROUND(ROUND(H47,2)*ROUND(G47,3),2)</f>
        <v>0</v>
      </c>
      <c r="J47" s="44" t="s">
        <v>287</v>
      </c>
      <c r="O47">
        <f>(I47*21)/100</f>
        <v>0</v>
      </c>
      <c r="P47" t="s">
        <v>27</v>
      </c>
    </row>
    <row r="48" spans="1:16" x14ac:dyDescent="0.2">
      <c r="A48" s="27" t="s">
        <v>53</v>
      </c>
      <c r="E48" s="28" t="s">
        <v>54</v>
      </c>
    </row>
    <row r="49" spans="1:16" x14ac:dyDescent="0.2">
      <c r="A49" s="29" t="s">
        <v>55</v>
      </c>
      <c r="E49" s="30" t="s">
        <v>93</v>
      </c>
    </row>
    <row r="50" spans="1:16" x14ac:dyDescent="0.2">
      <c r="A50" t="s">
        <v>57</v>
      </c>
      <c r="E50" s="28" t="s">
        <v>63</v>
      </c>
    </row>
    <row r="51" spans="1:16" x14ac:dyDescent="0.2">
      <c r="A51" s="17" t="s">
        <v>49</v>
      </c>
      <c r="B51" s="22" t="s">
        <v>94</v>
      </c>
      <c r="C51" s="22" t="s">
        <v>95</v>
      </c>
      <c r="D51" s="17" t="s">
        <v>33</v>
      </c>
      <c r="E51" s="23" t="s">
        <v>96</v>
      </c>
      <c r="F51" s="24" t="s">
        <v>76</v>
      </c>
      <c r="G51" s="25">
        <v>15000</v>
      </c>
      <c r="H51" s="43">
        <v>0</v>
      </c>
      <c r="I51" s="26">
        <f>ROUND(ROUND(H51,2)*ROUND(G51,3),2)</f>
        <v>0</v>
      </c>
      <c r="J51" s="44" t="s">
        <v>287</v>
      </c>
      <c r="O51">
        <f>(I51*21)/100</f>
        <v>0</v>
      </c>
      <c r="P51" t="s">
        <v>27</v>
      </c>
    </row>
    <row r="52" spans="1:16" x14ac:dyDescent="0.2">
      <c r="A52" s="27" t="s">
        <v>53</v>
      </c>
      <c r="E52" s="28" t="s">
        <v>97</v>
      </c>
    </row>
    <row r="53" spans="1:16" ht="38.25" x14ac:dyDescent="0.2">
      <c r="A53" s="29" t="s">
        <v>55</v>
      </c>
      <c r="E53" s="30" t="s">
        <v>98</v>
      </c>
    </row>
    <row r="54" spans="1:16" x14ac:dyDescent="0.2">
      <c r="A54" t="s">
        <v>57</v>
      </c>
      <c r="E54" s="28" t="s">
        <v>63</v>
      </c>
    </row>
    <row r="55" spans="1:16" ht="25.5" x14ac:dyDescent="0.2">
      <c r="A55" s="17" t="s">
        <v>49</v>
      </c>
      <c r="B55" s="22" t="s">
        <v>99</v>
      </c>
      <c r="C55" s="22" t="s">
        <v>100</v>
      </c>
      <c r="D55" s="17" t="s">
        <v>33</v>
      </c>
      <c r="E55" s="23" t="s">
        <v>101</v>
      </c>
      <c r="F55" s="24" t="s">
        <v>52</v>
      </c>
      <c r="G55" s="25">
        <v>81.180000000000007</v>
      </c>
      <c r="H55" s="43">
        <v>0</v>
      </c>
      <c r="I55" s="26">
        <f>ROUND(ROUND(H55,2)*ROUND(G55,3),2)</f>
        <v>0</v>
      </c>
      <c r="J55" s="44" t="s">
        <v>287</v>
      </c>
      <c r="O55">
        <f>(I55*21)/100</f>
        <v>0</v>
      </c>
      <c r="P55" t="s">
        <v>27</v>
      </c>
    </row>
    <row r="56" spans="1:16" x14ac:dyDescent="0.2">
      <c r="A56" s="27" t="s">
        <v>53</v>
      </c>
      <c r="E56" s="28" t="s">
        <v>54</v>
      </c>
    </row>
    <row r="57" spans="1:16" ht="25.5" x14ac:dyDescent="0.2">
      <c r="A57" s="29" t="s">
        <v>55</v>
      </c>
      <c r="E57" s="30" t="s">
        <v>102</v>
      </c>
    </row>
    <row r="58" spans="1:16" x14ac:dyDescent="0.2">
      <c r="A58" t="s">
        <v>57</v>
      </c>
      <c r="E58" s="28" t="s">
        <v>63</v>
      </c>
    </row>
    <row r="59" spans="1:16" x14ac:dyDescent="0.2">
      <c r="A59" s="17" t="s">
        <v>49</v>
      </c>
      <c r="B59" s="22" t="s">
        <v>103</v>
      </c>
      <c r="C59" s="22" t="s">
        <v>104</v>
      </c>
      <c r="D59" s="17" t="s">
        <v>33</v>
      </c>
      <c r="E59" s="23" t="s">
        <v>105</v>
      </c>
      <c r="F59" s="24" t="s">
        <v>106</v>
      </c>
      <c r="G59" s="25">
        <v>40.590000000000003</v>
      </c>
      <c r="H59" s="43">
        <v>0</v>
      </c>
      <c r="I59" s="26">
        <f>ROUND(ROUND(H59,2)*ROUND(G59,3),2)</f>
        <v>0</v>
      </c>
      <c r="J59" s="44" t="s">
        <v>287</v>
      </c>
      <c r="O59">
        <f>(I59*21)/100</f>
        <v>0</v>
      </c>
      <c r="P59" t="s">
        <v>27</v>
      </c>
    </row>
    <row r="60" spans="1:16" x14ac:dyDescent="0.2">
      <c r="A60" s="27" t="s">
        <v>53</v>
      </c>
      <c r="E60" s="28" t="s">
        <v>54</v>
      </c>
    </row>
    <row r="61" spans="1:16" x14ac:dyDescent="0.2">
      <c r="A61" s="29" t="s">
        <v>55</v>
      </c>
      <c r="E61" s="30" t="s">
        <v>107</v>
      </c>
    </row>
    <row r="62" spans="1:16" x14ac:dyDescent="0.2">
      <c r="A62" t="s">
        <v>57</v>
      </c>
      <c r="E62" s="28" t="s">
        <v>63</v>
      </c>
    </row>
    <row r="63" spans="1:16" ht="25.5" x14ac:dyDescent="0.2">
      <c r="A63" s="17" t="s">
        <v>49</v>
      </c>
      <c r="B63" s="22" t="s">
        <v>108</v>
      </c>
      <c r="C63" s="22" t="s">
        <v>109</v>
      </c>
      <c r="D63" s="17" t="s">
        <v>33</v>
      </c>
      <c r="E63" s="23" t="s">
        <v>110</v>
      </c>
      <c r="F63" s="24" t="s">
        <v>52</v>
      </c>
      <c r="G63" s="25">
        <v>81.180000000000007</v>
      </c>
      <c r="H63" s="43">
        <v>0</v>
      </c>
      <c r="I63" s="26">
        <f>ROUND(ROUND(H63,2)*ROUND(G63,3),2)</f>
        <v>0</v>
      </c>
      <c r="J63" s="44" t="s">
        <v>287</v>
      </c>
      <c r="O63">
        <f>(I63*21)/100</f>
        <v>0</v>
      </c>
      <c r="P63" t="s">
        <v>27</v>
      </c>
    </row>
    <row r="64" spans="1:16" x14ac:dyDescent="0.2">
      <c r="A64" s="27" t="s">
        <v>53</v>
      </c>
      <c r="E64" s="28" t="s">
        <v>54</v>
      </c>
    </row>
    <row r="65" spans="1:18" ht="25.5" x14ac:dyDescent="0.2">
      <c r="A65" s="29" t="s">
        <v>55</v>
      </c>
      <c r="E65" s="30" t="s">
        <v>111</v>
      </c>
    </row>
    <row r="66" spans="1:18" x14ac:dyDescent="0.2">
      <c r="A66" t="s">
        <v>57</v>
      </c>
      <c r="E66" s="28" t="s">
        <v>63</v>
      </c>
    </row>
    <row r="67" spans="1:18" x14ac:dyDescent="0.2">
      <c r="A67" s="17" t="s">
        <v>49</v>
      </c>
      <c r="B67" s="22" t="s">
        <v>112</v>
      </c>
      <c r="C67" s="22" t="s">
        <v>113</v>
      </c>
      <c r="D67" s="17" t="s">
        <v>33</v>
      </c>
      <c r="E67" s="23" t="s">
        <v>114</v>
      </c>
      <c r="F67" s="24" t="s">
        <v>106</v>
      </c>
      <c r="G67" s="25">
        <v>44.649000000000001</v>
      </c>
      <c r="H67" s="43">
        <v>0</v>
      </c>
      <c r="I67" s="26">
        <f>ROUND(ROUND(H67,2)*ROUND(G67,3),2)</f>
        <v>0</v>
      </c>
      <c r="J67" s="44" t="s">
        <v>287</v>
      </c>
      <c r="O67">
        <f>(I67*21)/100</f>
        <v>0</v>
      </c>
      <c r="P67" t="s">
        <v>27</v>
      </c>
    </row>
    <row r="68" spans="1:18" x14ac:dyDescent="0.2">
      <c r="A68" s="27" t="s">
        <v>53</v>
      </c>
      <c r="E68" s="28" t="s">
        <v>54</v>
      </c>
    </row>
    <row r="69" spans="1:18" ht="25.5" x14ac:dyDescent="0.2">
      <c r="A69" s="29" t="s">
        <v>55</v>
      </c>
      <c r="E69" s="30" t="s">
        <v>115</v>
      </c>
    </row>
    <row r="70" spans="1:18" x14ac:dyDescent="0.2">
      <c r="A70" t="s">
        <v>57</v>
      </c>
      <c r="E70" s="28" t="s">
        <v>63</v>
      </c>
    </row>
    <row r="71" spans="1:18" ht="12.75" customHeight="1" x14ac:dyDescent="0.2">
      <c r="A71" s="5" t="s">
        <v>47</v>
      </c>
      <c r="B71" s="5"/>
      <c r="C71" s="31" t="s">
        <v>26</v>
      </c>
      <c r="D71" s="5"/>
      <c r="E71" s="20" t="s">
        <v>116</v>
      </c>
      <c r="F71" s="5"/>
      <c r="G71" s="5"/>
      <c r="H71" s="5"/>
      <c r="I71" s="32">
        <f>0+Q71</f>
        <v>0</v>
      </c>
      <c r="J71" s="34"/>
      <c r="O71">
        <f>0+R71</f>
        <v>0</v>
      </c>
      <c r="Q71">
        <f>0+I72+I76</f>
        <v>0</v>
      </c>
      <c r="R71">
        <f>0+O72+O76</f>
        <v>0</v>
      </c>
    </row>
    <row r="72" spans="1:18" ht="25.5" x14ac:dyDescent="0.2">
      <c r="A72" s="17" t="s">
        <v>49</v>
      </c>
      <c r="B72" s="22" t="s">
        <v>117</v>
      </c>
      <c r="C72" s="22" t="s">
        <v>118</v>
      </c>
      <c r="D72" s="17" t="s">
        <v>33</v>
      </c>
      <c r="E72" s="23" t="s">
        <v>119</v>
      </c>
      <c r="F72" s="24" t="s">
        <v>61</v>
      </c>
      <c r="G72" s="25">
        <v>63</v>
      </c>
      <c r="H72" s="43">
        <v>0</v>
      </c>
      <c r="I72" s="26">
        <f>ROUND(ROUND(H72,2)*ROUND(G72,3),2)</f>
        <v>0</v>
      </c>
      <c r="J72" s="44" t="s">
        <v>287</v>
      </c>
      <c r="O72">
        <f>(I72*21)/100</f>
        <v>0</v>
      </c>
      <c r="P72" t="s">
        <v>27</v>
      </c>
    </row>
    <row r="73" spans="1:18" x14ac:dyDescent="0.2">
      <c r="A73" s="27" t="s">
        <v>53</v>
      </c>
      <c r="E73" s="28" t="s">
        <v>54</v>
      </c>
    </row>
    <row r="74" spans="1:18" ht="63.75" x14ac:dyDescent="0.2">
      <c r="A74" s="29" t="s">
        <v>55</v>
      </c>
      <c r="E74" s="30" t="s">
        <v>120</v>
      </c>
    </row>
    <row r="75" spans="1:18" x14ac:dyDescent="0.2">
      <c r="A75" t="s">
        <v>57</v>
      </c>
      <c r="E75" s="28" t="s">
        <v>63</v>
      </c>
    </row>
    <row r="76" spans="1:18" ht="25.5" x14ac:dyDescent="0.2">
      <c r="A76" s="17" t="s">
        <v>49</v>
      </c>
      <c r="B76" s="22" t="s">
        <v>121</v>
      </c>
      <c r="C76" s="22" t="s">
        <v>122</v>
      </c>
      <c r="D76" s="17" t="s">
        <v>33</v>
      </c>
      <c r="E76" s="23" t="s">
        <v>119</v>
      </c>
      <c r="F76" s="24" t="s">
        <v>61</v>
      </c>
      <c r="G76" s="25">
        <v>63</v>
      </c>
      <c r="H76" s="43">
        <v>0</v>
      </c>
      <c r="I76" s="26">
        <f>ROUND(ROUND(H76,2)*ROUND(G76,3),2)</f>
        <v>0</v>
      </c>
      <c r="J76" s="44" t="s">
        <v>287</v>
      </c>
      <c r="O76">
        <f>(I76*21)/100</f>
        <v>0</v>
      </c>
      <c r="P76" t="s">
        <v>27</v>
      </c>
    </row>
    <row r="77" spans="1:18" x14ac:dyDescent="0.2">
      <c r="A77" s="27" t="s">
        <v>53</v>
      </c>
      <c r="E77" s="28" t="s">
        <v>54</v>
      </c>
    </row>
    <row r="78" spans="1:18" x14ac:dyDescent="0.2">
      <c r="A78" s="29" t="s">
        <v>55</v>
      </c>
      <c r="E78" s="30" t="s">
        <v>123</v>
      </c>
    </row>
    <row r="79" spans="1:18" x14ac:dyDescent="0.2">
      <c r="A79" t="s">
        <v>57</v>
      </c>
      <c r="E79" s="28" t="s">
        <v>63</v>
      </c>
    </row>
    <row r="80" spans="1:18" ht="12.75" customHeight="1" x14ac:dyDescent="0.2">
      <c r="A80" s="5" t="s">
        <v>47</v>
      </c>
      <c r="B80" s="5"/>
      <c r="C80" s="31" t="s">
        <v>37</v>
      </c>
      <c r="D80" s="5"/>
      <c r="E80" s="20" t="s">
        <v>124</v>
      </c>
      <c r="F80" s="5"/>
      <c r="G80" s="5"/>
      <c r="H80" s="5"/>
      <c r="I80" s="32">
        <f>0+Q80</f>
        <v>0</v>
      </c>
      <c r="J80" s="34"/>
      <c r="O80">
        <f>0+R80</f>
        <v>0</v>
      </c>
      <c r="Q80">
        <f>0+I81+I85+I89+I93+I97+I101+I105+I109+I113+I117</f>
        <v>0</v>
      </c>
      <c r="R80">
        <f>0+O81+O85+O89+O93+O97+O101+O105+O109+O113+O117</f>
        <v>0</v>
      </c>
    </row>
    <row r="81" spans="1:16" ht="25.5" x14ac:dyDescent="0.2">
      <c r="A81" s="17" t="s">
        <v>49</v>
      </c>
      <c r="B81" s="22" t="s">
        <v>125</v>
      </c>
      <c r="C81" s="22" t="s">
        <v>126</v>
      </c>
      <c r="D81" s="17" t="s">
        <v>33</v>
      </c>
      <c r="E81" s="23" t="s">
        <v>127</v>
      </c>
      <c r="F81" s="24" t="s">
        <v>52</v>
      </c>
      <c r="G81" s="25">
        <v>1800</v>
      </c>
      <c r="H81" s="43">
        <v>0</v>
      </c>
      <c r="I81" s="26">
        <f>ROUND(ROUND(H81,2)*ROUND(G81,3),2)</f>
        <v>0</v>
      </c>
      <c r="J81" s="44" t="s">
        <v>287</v>
      </c>
      <c r="O81">
        <f>(I81*21)/100</f>
        <v>0</v>
      </c>
      <c r="P81" t="s">
        <v>27</v>
      </c>
    </row>
    <row r="82" spans="1:16" x14ac:dyDescent="0.2">
      <c r="A82" s="27" t="s">
        <v>53</v>
      </c>
      <c r="E82" s="28" t="s">
        <v>54</v>
      </c>
    </row>
    <row r="83" spans="1:16" ht="63.75" x14ac:dyDescent="0.2">
      <c r="A83" s="29" t="s">
        <v>55</v>
      </c>
      <c r="E83" s="30" t="s">
        <v>128</v>
      </c>
    </row>
    <row r="84" spans="1:16" x14ac:dyDescent="0.2">
      <c r="A84" t="s">
        <v>57</v>
      </c>
      <c r="E84" s="28" t="s">
        <v>63</v>
      </c>
    </row>
    <row r="85" spans="1:16" x14ac:dyDescent="0.2">
      <c r="A85" s="17" t="s">
        <v>49</v>
      </c>
      <c r="B85" s="22" t="s">
        <v>129</v>
      </c>
      <c r="C85" s="22" t="s">
        <v>130</v>
      </c>
      <c r="D85" s="17" t="s">
        <v>33</v>
      </c>
      <c r="E85" s="23" t="s">
        <v>131</v>
      </c>
      <c r="F85" s="24" t="s">
        <v>52</v>
      </c>
      <c r="G85" s="25">
        <v>2300</v>
      </c>
      <c r="H85" s="43">
        <v>0</v>
      </c>
      <c r="I85" s="26">
        <f>ROUND(ROUND(H85,2)*ROUND(G85,3),2)</f>
        <v>0</v>
      </c>
      <c r="J85" s="44" t="s">
        <v>287</v>
      </c>
      <c r="O85">
        <f>(I85*21)/100</f>
        <v>0</v>
      </c>
      <c r="P85" t="s">
        <v>27</v>
      </c>
    </row>
    <row r="86" spans="1:16" x14ac:dyDescent="0.2">
      <c r="A86" s="27" t="s">
        <v>53</v>
      </c>
      <c r="E86" s="28" t="s">
        <v>54</v>
      </c>
    </row>
    <row r="87" spans="1:16" ht="25.5" x14ac:dyDescent="0.2">
      <c r="A87" s="29" t="s">
        <v>55</v>
      </c>
      <c r="E87" s="30" t="s">
        <v>132</v>
      </c>
    </row>
    <row r="88" spans="1:16" x14ac:dyDescent="0.2">
      <c r="A88" t="s">
        <v>57</v>
      </c>
      <c r="E88" s="28" t="s">
        <v>63</v>
      </c>
    </row>
    <row r="89" spans="1:16" ht="25.5" x14ac:dyDescent="0.2">
      <c r="A89" s="17" t="s">
        <v>49</v>
      </c>
      <c r="B89" s="22" t="s">
        <v>133</v>
      </c>
      <c r="C89" s="22" t="s">
        <v>134</v>
      </c>
      <c r="D89" s="17" t="s">
        <v>33</v>
      </c>
      <c r="E89" s="23" t="s">
        <v>135</v>
      </c>
      <c r="F89" s="24" t="s">
        <v>52</v>
      </c>
      <c r="G89" s="25">
        <v>1800</v>
      </c>
      <c r="H89" s="43">
        <v>0</v>
      </c>
      <c r="I89" s="26">
        <f>ROUND(ROUND(H89,2)*ROUND(G89,3),2)</f>
        <v>0</v>
      </c>
      <c r="J89" s="44" t="s">
        <v>287</v>
      </c>
      <c r="O89">
        <f>(I89*21)/100</f>
        <v>0</v>
      </c>
      <c r="P89" t="s">
        <v>27</v>
      </c>
    </row>
    <row r="90" spans="1:16" x14ac:dyDescent="0.2">
      <c r="A90" s="27" t="s">
        <v>53</v>
      </c>
      <c r="E90" s="28" t="s">
        <v>54</v>
      </c>
    </row>
    <row r="91" spans="1:16" x14ac:dyDescent="0.2">
      <c r="A91" s="29" t="s">
        <v>55</v>
      </c>
      <c r="E91" s="30" t="s">
        <v>136</v>
      </c>
    </row>
    <row r="92" spans="1:16" x14ac:dyDescent="0.2">
      <c r="A92" t="s">
        <v>57</v>
      </c>
      <c r="E92" s="28" t="s">
        <v>63</v>
      </c>
    </row>
    <row r="93" spans="1:16" x14ac:dyDescent="0.2">
      <c r="A93" s="17" t="s">
        <v>49</v>
      </c>
      <c r="B93" s="22" t="s">
        <v>137</v>
      </c>
      <c r="C93" s="22" t="s">
        <v>138</v>
      </c>
      <c r="D93" s="17" t="s">
        <v>33</v>
      </c>
      <c r="E93" s="23" t="s">
        <v>139</v>
      </c>
      <c r="F93" s="24" t="s">
        <v>86</v>
      </c>
      <c r="G93" s="25">
        <v>20</v>
      </c>
      <c r="H93" s="43">
        <v>0</v>
      </c>
      <c r="I93" s="26">
        <f>ROUND(ROUND(H93,2)*ROUND(G93,3),2)</f>
        <v>0</v>
      </c>
      <c r="J93" s="44" t="s">
        <v>287</v>
      </c>
      <c r="O93">
        <f>(I93*21)/100</f>
        <v>0</v>
      </c>
      <c r="P93" t="s">
        <v>27</v>
      </c>
    </row>
    <row r="94" spans="1:16" x14ac:dyDescent="0.2">
      <c r="A94" s="27" t="s">
        <v>53</v>
      </c>
      <c r="E94" s="28" t="s">
        <v>54</v>
      </c>
    </row>
    <row r="95" spans="1:16" ht="38.25" x14ac:dyDescent="0.2">
      <c r="A95" s="29" t="s">
        <v>55</v>
      </c>
      <c r="E95" s="30" t="s">
        <v>140</v>
      </c>
    </row>
    <row r="96" spans="1:16" x14ac:dyDescent="0.2">
      <c r="A96" t="s">
        <v>57</v>
      </c>
      <c r="E96" s="28" t="s">
        <v>58</v>
      </c>
    </row>
    <row r="97" spans="1:16" ht="25.5" x14ac:dyDescent="0.2">
      <c r="A97" s="17" t="s">
        <v>49</v>
      </c>
      <c r="B97" s="22" t="s">
        <v>141</v>
      </c>
      <c r="C97" s="22" t="s">
        <v>142</v>
      </c>
      <c r="D97" s="17" t="s">
        <v>33</v>
      </c>
      <c r="E97" s="23" t="s">
        <v>143</v>
      </c>
      <c r="F97" s="24" t="s">
        <v>144</v>
      </c>
      <c r="G97" s="25">
        <v>654.9</v>
      </c>
      <c r="H97" s="43">
        <v>0</v>
      </c>
      <c r="I97" s="26">
        <f>ROUND(ROUND(H97,2)*ROUND(G97,3),2)</f>
        <v>0</v>
      </c>
      <c r="J97" s="44" t="s">
        <v>287</v>
      </c>
      <c r="O97">
        <f>(I97*21)/100</f>
        <v>0</v>
      </c>
      <c r="P97" t="s">
        <v>27</v>
      </c>
    </row>
    <row r="98" spans="1:16" x14ac:dyDescent="0.2">
      <c r="A98" s="27" t="s">
        <v>53</v>
      </c>
      <c r="E98" s="28" t="s">
        <v>54</v>
      </c>
    </row>
    <row r="99" spans="1:16" ht="76.5" x14ac:dyDescent="0.2">
      <c r="A99" s="29" t="s">
        <v>55</v>
      </c>
      <c r="E99" s="30" t="s">
        <v>145</v>
      </c>
    </row>
    <row r="100" spans="1:16" x14ac:dyDescent="0.2">
      <c r="A100" t="s">
        <v>57</v>
      </c>
      <c r="E100" s="28" t="s">
        <v>63</v>
      </c>
    </row>
    <row r="101" spans="1:16" ht="25.5" x14ac:dyDescent="0.2">
      <c r="A101" s="17" t="s">
        <v>49</v>
      </c>
      <c r="B101" s="22" t="s">
        <v>146</v>
      </c>
      <c r="C101" s="22" t="s">
        <v>147</v>
      </c>
      <c r="D101" s="17" t="s">
        <v>33</v>
      </c>
      <c r="E101" s="23" t="s">
        <v>148</v>
      </c>
      <c r="F101" s="24" t="s">
        <v>61</v>
      </c>
      <c r="G101" s="25">
        <v>708</v>
      </c>
      <c r="H101" s="43">
        <v>0</v>
      </c>
      <c r="I101" s="26">
        <f>ROUND(ROUND(H101,2)*ROUND(G101,3),2)</f>
        <v>0</v>
      </c>
      <c r="J101" s="44" t="s">
        <v>287</v>
      </c>
      <c r="O101">
        <f>(I101*21)/100</f>
        <v>0</v>
      </c>
      <c r="P101" t="s">
        <v>27</v>
      </c>
    </row>
    <row r="102" spans="1:16" x14ac:dyDescent="0.2">
      <c r="A102" s="27" t="s">
        <v>53</v>
      </c>
      <c r="E102" s="28" t="s">
        <v>54</v>
      </c>
    </row>
    <row r="103" spans="1:16" ht="25.5" x14ac:dyDescent="0.2">
      <c r="A103" s="29" t="s">
        <v>55</v>
      </c>
      <c r="E103" s="30" t="s">
        <v>149</v>
      </c>
    </row>
    <row r="104" spans="1:16" x14ac:dyDescent="0.2">
      <c r="A104" t="s">
        <v>57</v>
      </c>
      <c r="E104" s="28" t="s">
        <v>63</v>
      </c>
    </row>
    <row r="105" spans="1:16" ht="25.5" x14ac:dyDescent="0.2">
      <c r="A105" s="17" t="s">
        <v>49</v>
      </c>
      <c r="B105" s="22" t="s">
        <v>150</v>
      </c>
      <c r="C105" s="22" t="s">
        <v>151</v>
      </c>
      <c r="D105" s="17" t="s">
        <v>33</v>
      </c>
      <c r="E105" s="23" t="s">
        <v>152</v>
      </c>
      <c r="F105" s="24" t="s">
        <v>61</v>
      </c>
      <c r="G105" s="25">
        <v>354</v>
      </c>
      <c r="H105" s="43">
        <v>0</v>
      </c>
      <c r="I105" s="26">
        <f>ROUND(ROUND(H105,2)*ROUND(G105,3),2)</f>
        <v>0</v>
      </c>
      <c r="J105" s="44" t="s">
        <v>287</v>
      </c>
      <c r="O105">
        <f>(I105*21)/100</f>
        <v>0</v>
      </c>
      <c r="P105" t="s">
        <v>27</v>
      </c>
    </row>
    <row r="106" spans="1:16" x14ac:dyDescent="0.2">
      <c r="A106" s="27" t="s">
        <v>53</v>
      </c>
      <c r="E106" s="28" t="s">
        <v>54</v>
      </c>
    </row>
    <row r="107" spans="1:16" ht="25.5" x14ac:dyDescent="0.2">
      <c r="A107" s="29" t="s">
        <v>55</v>
      </c>
      <c r="E107" s="30" t="s">
        <v>153</v>
      </c>
    </row>
    <row r="108" spans="1:16" x14ac:dyDescent="0.2">
      <c r="A108" t="s">
        <v>57</v>
      </c>
      <c r="E108" s="28" t="s">
        <v>63</v>
      </c>
    </row>
    <row r="109" spans="1:16" x14ac:dyDescent="0.2">
      <c r="A109" s="17" t="s">
        <v>49</v>
      </c>
      <c r="B109" s="22" t="s">
        <v>154</v>
      </c>
      <c r="C109" s="22" t="s">
        <v>155</v>
      </c>
      <c r="D109" s="17" t="s">
        <v>33</v>
      </c>
      <c r="E109" s="23" t="s">
        <v>156</v>
      </c>
      <c r="F109" s="24" t="s">
        <v>61</v>
      </c>
      <c r="G109" s="25">
        <v>354</v>
      </c>
      <c r="H109" s="43">
        <v>0</v>
      </c>
      <c r="I109" s="26">
        <f>ROUND(ROUND(H109,2)*ROUND(G109,3),2)</f>
        <v>0</v>
      </c>
      <c r="J109" s="44" t="s">
        <v>287</v>
      </c>
      <c r="O109">
        <f>(I109*21)/100</f>
        <v>0</v>
      </c>
      <c r="P109" t="s">
        <v>27</v>
      </c>
    </row>
    <row r="110" spans="1:16" x14ac:dyDescent="0.2">
      <c r="A110" s="27" t="s">
        <v>53</v>
      </c>
      <c r="E110" s="28" t="s">
        <v>54</v>
      </c>
    </row>
    <row r="111" spans="1:16" x14ac:dyDescent="0.2">
      <c r="A111" s="29" t="s">
        <v>55</v>
      </c>
      <c r="E111" s="30" t="s">
        <v>157</v>
      </c>
    </row>
    <row r="112" spans="1:16" x14ac:dyDescent="0.2">
      <c r="A112" t="s">
        <v>57</v>
      </c>
      <c r="E112" s="28" t="s">
        <v>63</v>
      </c>
    </row>
    <row r="113" spans="1:16" ht="25.5" x14ac:dyDescent="0.2">
      <c r="A113" s="17" t="s">
        <v>49</v>
      </c>
      <c r="B113" s="22" t="s">
        <v>158</v>
      </c>
      <c r="C113" s="22" t="s">
        <v>159</v>
      </c>
      <c r="D113" s="17" t="s">
        <v>33</v>
      </c>
      <c r="E113" s="23" t="s">
        <v>160</v>
      </c>
      <c r="F113" s="24" t="s">
        <v>144</v>
      </c>
      <c r="G113" s="25">
        <v>130</v>
      </c>
      <c r="H113" s="43">
        <v>0</v>
      </c>
      <c r="I113" s="26">
        <f>ROUND(ROUND(H113,2)*ROUND(G113,3),2)</f>
        <v>0</v>
      </c>
      <c r="J113" s="44" t="s">
        <v>287</v>
      </c>
      <c r="O113">
        <f>(I113*21)/100</f>
        <v>0</v>
      </c>
      <c r="P113" t="s">
        <v>27</v>
      </c>
    </row>
    <row r="114" spans="1:16" x14ac:dyDescent="0.2">
      <c r="A114" s="27" t="s">
        <v>53</v>
      </c>
      <c r="E114" s="28" t="s">
        <v>54</v>
      </c>
    </row>
    <row r="115" spans="1:16" ht="38.25" x14ac:dyDescent="0.2">
      <c r="A115" s="29" t="s">
        <v>55</v>
      </c>
      <c r="E115" s="30" t="s">
        <v>161</v>
      </c>
    </row>
    <row r="116" spans="1:16" x14ac:dyDescent="0.2">
      <c r="A116" t="s">
        <v>57</v>
      </c>
      <c r="E116" s="28" t="s">
        <v>63</v>
      </c>
    </row>
    <row r="117" spans="1:16" ht="25.5" x14ac:dyDescent="0.2">
      <c r="A117" s="17" t="s">
        <v>49</v>
      </c>
      <c r="B117" s="22" t="s">
        <v>162</v>
      </c>
      <c r="C117" s="22" t="s">
        <v>163</v>
      </c>
      <c r="D117" s="17" t="s">
        <v>33</v>
      </c>
      <c r="E117" s="23" t="s">
        <v>164</v>
      </c>
      <c r="F117" s="24" t="s">
        <v>144</v>
      </c>
      <c r="G117" s="25">
        <v>570</v>
      </c>
      <c r="H117" s="43">
        <v>0</v>
      </c>
      <c r="I117" s="26">
        <f>ROUND(ROUND(H117,2)*ROUND(G117,3),2)</f>
        <v>0</v>
      </c>
      <c r="J117" s="44" t="s">
        <v>287</v>
      </c>
      <c r="O117">
        <f>(I117*21)/100</f>
        <v>0</v>
      </c>
      <c r="P117" t="s">
        <v>27</v>
      </c>
    </row>
    <row r="118" spans="1:16" x14ac:dyDescent="0.2">
      <c r="A118" s="27" t="s">
        <v>53</v>
      </c>
      <c r="E118" s="28" t="s">
        <v>54</v>
      </c>
    </row>
    <row r="119" spans="1:16" ht="38.25" x14ac:dyDescent="0.2">
      <c r="A119" s="29" t="s">
        <v>55</v>
      </c>
      <c r="E119" s="30" t="s">
        <v>165</v>
      </c>
    </row>
    <row r="120" spans="1:16" x14ac:dyDescent="0.2">
      <c r="A120" t="s">
        <v>57</v>
      </c>
      <c r="E120" s="28" t="s">
        <v>63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4"/>
  <sheetViews>
    <sheetView topLeftCell="B1" workbookViewId="0">
      <pane ySplit="8" topLeftCell="A30" activePane="bottomLeft" state="frozen"/>
      <selection pane="bottomLeft" activeCell="J35" sqref="J3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36"/>
      <c r="P1" t="s">
        <v>26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36"/>
      <c r="O2">
        <f>0+O9+O26+O95+O104</f>
        <v>0</v>
      </c>
      <c r="P2" t="s">
        <v>26</v>
      </c>
    </row>
    <row r="3" spans="1:18" ht="15" customHeight="1" x14ac:dyDescent="0.25">
      <c r="A3" t="s">
        <v>12</v>
      </c>
      <c r="B3" s="10" t="s">
        <v>14</v>
      </c>
      <c r="C3" s="50" t="s">
        <v>15</v>
      </c>
      <c r="D3" s="47"/>
      <c r="E3" s="11" t="s">
        <v>16</v>
      </c>
      <c r="F3" s="1"/>
      <c r="G3" s="8"/>
      <c r="H3" s="7" t="s">
        <v>166</v>
      </c>
      <c r="I3" s="33">
        <f>0+I9+I26+I95+I104</f>
        <v>0</v>
      </c>
      <c r="J3" s="36"/>
      <c r="O3" t="s">
        <v>23</v>
      </c>
      <c r="P3" t="s">
        <v>27</v>
      </c>
    </row>
    <row r="4" spans="1:18" ht="15" customHeight="1" x14ac:dyDescent="0.25">
      <c r="A4" t="s">
        <v>17</v>
      </c>
      <c r="B4" s="10" t="s">
        <v>18</v>
      </c>
      <c r="C4" s="50" t="s">
        <v>19</v>
      </c>
      <c r="D4" s="47"/>
      <c r="E4" s="11" t="s">
        <v>20</v>
      </c>
      <c r="F4" s="1"/>
      <c r="G4" s="1"/>
      <c r="H4" s="9"/>
      <c r="I4" s="9"/>
      <c r="J4" s="36"/>
      <c r="O4" t="s">
        <v>24</v>
      </c>
      <c r="P4" t="s">
        <v>27</v>
      </c>
    </row>
    <row r="5" spans="1:18" ht="12.75" customHeight="1" x14ac:dyDescent="0.25">
      <c r="A5" t="s">
        <v>21</v>
      </c>
      <c r="B5" s="13" t="s">
        <v>22</v>
      </c>
      <c r="C5" s="51" t="s">
        <v>166</v>
      </c>
      <c r="D5" s="52"/>
      <c r="E5" s="14" t="s">
        <v>167</v>
      </c>
      <c r="F5" s="5"/>
      <c r="G5" s="5"/>
      <c r="H5" s="5"/>
      <c r="I5" s="5"/>
      <c r="J5" s="36"/>
      <c r="O5" t="s">
        <v>25</v>
      </c>
      <c r="P5" t="s">
        <v>27</v>
      </c>
    </row>
    <row r="6" spans="1:18" ht="12.75" customHeight="1" x14ac:dyDescent="0.2">
      <c r="A6" s="53" t="s">
        <v>30</v>
      </c>
      <c r="B6" s="53" t="s">
        <v>32</v>
      </c>
      <c r="C6" s="53" t="s">
        <v>34</v>
      </c>
      <c r="D6" s="53" t="s">
        <v>35</v>
      </c>
      <c r="E6" s="53" t="s">
        <v>36</v>
      </c>
      <c r="F6" s="53" t="s">
        <v>38</v>
      </c>
      <c r="G6" s="53" t="s">
        <v>40</v>
      </c>
      <c r="H6" s="53" t="s">
        <v>42</v>
      </c>
      <c r="I6" s="53"/>
      <c r="J6" s="53" t="s">
        <v>280</v>
      </c>
    </row>
    <row r="7" spans="1:18" ht="12.75" customHeight="1" x14ac:dyDescent="0.2">
      <c r="A7" s="53"/>
      <c r="B7" s="53"/>
      <c r="C7" s="53"/>
      <c r="D7" s="53"/>
      <c r="E7" s="53"/>
      <c r="F7" s="53"/>
      <c r="G7" s="53"/>
      <c r="H7" s="12" t="s">
        <v>43</v>
      </c>
      <c r="I7" s="12" t="s">
        <v>45</v>
      </c>
      <c r="J7" s="53"/>
    </row>
    <row r="8" spans="1:18" ht="12.75" customHeight="1" x14ac:dyDescent="0.2">
      <c r="A8" s="12" t="s">
        <v>31</v>
      </c>
      <c r="B8" s="12" t="s">
        <v>33</v>
      </c>
      <c r="C8" s="12" t="s">
        <v>27</v>
      </c>
      <c r="D8" s="12" t="s">
        <v>26</v>
      </c>
      <c r="E8" s="12" t="s">
        <v>37</v>
      </c>
      <c r="F8" s="12" t="s">
        <v>39</v>
      </c>
      <c r="G8" s="12" t="s">
        <v>41</v>
      </c>
      <c r="H8" s="12" t="s">
        <v>44</v>
      </c>
      <c r="I8" s="12" t="s">
        <v>46</v>
      </c>
      <c r="J8" s="12">
        <v>11</v>
      </c>
    </row>
    <row r="9" spans="1:18" ht="12.75" customHeight="1" x14ac:dyDescent="0.2">
      <c r="A9" s="18" t="s">
        <v>47</v>
      </c>
      <c r="B9" s="18"/>
      <c r="C9" s="19" t="s">
        <v>33</v>
      </c>
      <c r="D9" s="18"/>
      <c r="E9" s="20" t="s">
        <v>48</v>
      </c>
      <c r="F9" s="18"/>
      <c r="G9" s="18"/>
      <c r="H9" s="18"/>
      <c r="I9" s="21">
        <f>0+Q9</f>
        <v>0</v>
      </c>
      <c r="J9" s="34"/>
      <c r="O9">
        <f>0+R9</f>
        <v>0</v>
      </c>
      <c r="Q9">
        <f>0+I10+I14+I18+I22</f>
        <v>0</v>
      </c>
      <c r="R9">
        <f>0+O10+O14+O18+O22</f>
        <v>0</v>
      </c>
    </row>
    <row r="10" spans="1:18" ht="25.5" x14ac:dyDescent="0.2">
      <c r="A10" s="17" t="s">
        <v>49</v>
      </c>
      <c r="B10" s="22" t="s">
        <v>33</v>
      </c>
      <c r="C10" s="22" t="s">
        <v>50</v>
      </c>
      <c r="D10" s="17" t="s">
        <v>33</v>
      </c>
      <c r="E10" s="23" t="s">
        <v>51</v>
      </c>
      <c r="F10" s="24" t="s">
        <v>52</v>
      </c>
      <c r="G10" s="25">
        <v>1900</v>
      </c>
      <c r="H10" s="43">
        <v>0</v>
      </c>
      <c r="I10" s="26">
        <f>ROUND(ROUND(H10,2)*ROUND(G10,3),2)</f>
        <v>0</v>
      </c>
      <c r="J10" s="45" t="s">
        <v>287</v>
      </c>
      <c r="O10">
        <f>(I10*21)/100</f>
        <v>0</v>
      </c>
      <c r="P10" t="s">
        <v>27</v>
      </c>
    </row>
    <row r="11" spans="1:18" x14ac:dyDescent="0.2">
      <c r="A11" s="27" t="s">
        <v>53</v>
      </c>
      <c r="E11" s="28" t="s">
        <v>54</v>
      </c>
    </row>
    <row r="12" spans="1:18" ht="89.25" x14ac:dyDescent="0.2">
      <c r="A12" s="29" t="s">
        <v>55</v>
      </c>
      <c r="E12" s="30" t="s">
        <v>168</v>
      </c>
    </row>
    <row r="13" spans="1:18" x14ac:dyDescent="0.2">
      <c r="A13" t="s">
        <v>57</v>
      </c>
      <c r="E13" s="28" t="s">
        <v>58</v>
      </c>
    </row>
    <row r="14" spans="1:18" ht="25.5" x14ac:dyDescent="0.2">
      <c r="A14" s="17" t="s">
        <v>49</v>
      </c>
      <c r="B14" s="22" t="s">
        <v>27</v>
      </c>
      <c r="C14" s="22" t="s">
        <v>59</v>
      </c>
      <c r="D14" s="17" t="s">
        <v>33</v>
      </c>
      <c r="E14" s="23" t="s">
        <v>60</v>
      </c>
      <c r="F14" s="24" t="s">
        <v>61</v>
      </c>
      <c r="G14" s="25">
        <v>181</v>
      </c>
      <c r="H14" s="43">
        <v>0</v>
      </c>
      <c r="I14" s="26">
        <f>ROUND(ROUND(H14,2)*ROUND(G14,3),2)</f>
        <v>0</v>
      </c>
      <c r="J14" s="45" t="s">
        <v>287</v>
      </c>
      <c r="O14">
        <f>(I14*21)/100</f>
        <v>0</v>
      </c>
      <c r="P14" t="s">
        <v>27</v>
      </c>
    </row>
    <row r="15" spans="1:18" x14ac:dyDescent="0.2">
      <c r="A15" s="27" t="s">
        <v>53</v>
      </c>
      <c r="E15" s="28" t="s">
        <v>54</v>
      </c>
    </row>
    <row r="16" spans="1:18" ht="127.5" x14ac:dyDescent="0.2">
      <c r="A16" s="29" t="s">
        <v>55</v>
      </c>
      <c r="E16" s="30" t="s">
        <v>169</v>
      </c>
    </row>
    <row r="17" spans="1:18" x14ac:dyDescent="0.2">
      <c r="A17" t="s">
        <v>57</v>
      </c>
      <c r="E17" s="28" t="s">
        <v>63</v>
      </c>
    </row>
    <row r="18" spans="1:18" ht="38.25" x14ac:dyDescent="0.2">
      <c r="A18" s="17" t="s">
        <v>49</v>
      </c>
      <c r="B18" s="22" t="s">
        <v>26</v>
      </c>
      <c r="C18" s="22" t="s">
        <v>64</v>
      </c>
      <c r="D18" s="17" t="s">
        <v>33</v>
      </c>
      <c r="E18" s="23" t="s">
        <v>65</v>
      </c>
      <c r="F18" s="24" t="s">
        <v>61</v>
      </c>
      <c r="G18" s="25">
        <v>6.3</v>
      </c>
      <c r="H18" s="43">
        <v>0</v>
      </c>
      <c r="I18" s="26">
        <f>ROUND(ROUND(H18,2)*ROUND(G18,3),2)</f>
        <v>0</v>
      </c>
      <c r="J18" s="45" t="s">
        <v>287</v>
      </c>
      <c r="O18">
        <f>(I18*21)/100</f>
        <v>0</v>
      </c>
      <c r="P18" t="s">
        <v>27</v>
      </c>
    </row>
    <row r="19" spans="1:18" x14ac:dyDescent="0.2">
      <c r="A19" s="27" t="s">
        <v>53</v>
      </c>
      <c r="E19" s="28" t="s">
        <v>54</v>
      </c>
    </row>
    <row r="20" spans="1:18" ht="38.25" x14ac:dyDescent="0.2">
      <c r="A20" s="29" t="s">
        <v>55</v>
      </c>
      <c r="E20" s="30" t="s">
        <v>170</v>
      </c>
    </row>
    <row r="21" spans="1:18" x14ac:dyDescent="0.2">
      <c r="A21" t="s">
        <v>57</v>
      </c>
      <c r="E21" s="28" t="s">
        <v>63</v>
      </c>
    </row>
    <row r="22" spans="1:18" ht="25.5" x14ac:dyDescent="0.2">
      <c r="A22" s="17" t="s">
        <v>49</v>
      </c>
      <c r="B22" s="22" t="s">
        <v>37</v>
      </c>
      <c r="C22" s="22" t="s">
        <v>67</v>
      </c>
      <c r="D22" s="17" t="s">
        <v>33</v>
      </c>
      <c r="E22" s="23" t="s">
        <v>68</v>
      </c>
      <c r="F22" s="24" t="s">
        <v>61</v>
      </c>
      <c r="G22" s="25">
        <v>188</v>
      </c>
      <c r="H22" s="43">
        <v>0</v>
      </c>
      <c r="I22" s="26">
        <f>ROUND(ROUND(H22,2)*ROUND(G22,3),2)</f>
        <v>0</v>
      </c>
      <c r="J22" s="45" t="s">
        <v>287</v>
      </c>
      <c r="O22">
        <f>(I22*21)/100</f>
        <v>0</v>
      </c>
      <c r="P22" t="s">
        <v>27</v>
      </c>
    </row>
    <row r="23" spans="1:18" x14ac:dyDescent="0.2">
      <c r="A23" s="27" t="s">
        <v>53</v>
      </c>
      <c r="E23" s="28" t="s">
        <v>54</v>
      </c>
    </row>
    <row r="24" spans="1:18" ht="63.75" x14ac:dyDescent="0.2">
      <c r="A24" s="29" t="s">
        <v>55</v>
      </c>
      <c r="E24" s="30" t="s">
        <v>171</v>
      </c>
    </row>
    <row r="25" spans="1:18" x14ac:dyDescent="0.2">
      <c r="A25" t="s">
        <v>57</v>
      </c>
      <c r="E25" s="28" t="s">
        <v>63</v>
      </c>
    </row>
    <row r="26" spans="1:18" ht="12.75" customHeight="1" x14ac:dyDescent="0.2">
      <c r="A26" s="5" t="s">
        <v>47</v>
      </c>
      <c r="B26" s="5"/>
      <c r="C26" s="31" t="s">
        <v>27</v>
      </c>
      <c r="D26" s="5"/>
      <c r="E26" s="20" t="s">
        <v>70</v>
      </c>
      <c r="F26" s="5"/>
      <c r="G26" s="5"/>
      <c r="H26" s="5"/>
      <c r="I26" s="32">
        <f>0+Q26</f>
        <v>0</v>
      </c>
      <c r="J26" s="34"/>
      <c r="O26">
        <f>0+R26</f>
        <v>0</v>
      </c>
      <c r="Q26">
        <f>0+I27+I31+I35+I39+I43+I47+I51+I55+I59+I63+I67+I71+I75+I79+I83+I87+I91</f>
        <v>0</v>
      </c>
      <c r="R26">
        <f>0+O27+O31+O35+O39+O43+O47+O51+O55+O59+O63+O67+O71+O75+O79+O83+O87+O91</f>
        <v>0</v>
      </c>
    </row>
    <row r="27" spans="1:18" ht="25.5" x14ac:dyDescent="0.2">
      <c r="A27" s="17" t="s">
        <v>49</v>
      </c>
      <c r="B27" s="22" t="s">
        <v>39</v>
      </c>
      <c r="C27" s="22" t="s">
        <v>71</v>
      </c>
      <c r="D27" s="17" t="s">
        <v>33</v>
      </c>
      <c r="E27" s="23" t="s">
        <v>72</v>
      </c>
      <c r="F27" s="24" t="s">
        <v>52</v>
      </c>
      <c r="G27" s="25">
        <v>1150</v>
      </c>
      <c r="H27" s="43">
        <v>0</v>
      </c>
      <c r="I27" s="26">
        <f>ROUND(ROUND(H27,2)*ROUND(G27,3),2)</f>
        <v>0</v>
      </c>
      <c r="J27" s="45" t="s">
        <v>287</v>
      </c>
      <c r="O27">
        <f>(I27*21)/100</f>
        <v>0</v>
      </c>
      <c r="P27" t="s">
        <v>27</v>
      </c>
    </row>
    <row r="28" spans="1:18" x14ac:dyDescent="0.2">
      <c r="A28" s="27" t="s">
        <v>53</v>
      </c>
      <c r="E28" s="28" t="s">
        <v>54</v>
      </c>
    </row>
    <row r="29" spans="1:18" ht="102" x14ac:dyDescent="0.2">
      <c r="A29" s="29" t="s">
        <v>55</v>
      </c>
      <c r="E29" s="30" t="s">
        <v>172</v>
      </c>
    </row>
    <row r="30" spans="1:18" x14ac:dyDescent="0.2">
      <c r="A30" t="s">
        <v>57</v>
      </c>
      <c r="E30" s="28" t="s">
        <v>63</v>
      </c>
    </row>
    <row r="31" spans="1:18" ht="25.5" x14ac:dyDescent="0.2">
      <c r="A31" s="17" t="s">
        <v>49</v>
      </c>
      <c r="B31" s="22" t="s">
        <v>41</v>
      </c>
      <c r="C31" s="22" t="s">
        <v>173</v>
      </c>
      <c r="D31" s="17" t="s">
        <v>33</v>
      </c>
      <c r="E31" s="23" t="s">
        <v>174</v>
      </c>
      <c r="F31" s="24" t="s">
        <v>76</v>
      </c>
      <c r="G31" s="25">
        <v>67</v>
      </c>
      <c r="H31" s="43">
        <v>0</v>
      </c>
      <c r="I31" s="26">
        <f>ROUND(ROUND(H31,2)*ROUND(G31,3),2)</f>
        <v>0</v>
      </c>
      <c r="J31" s="45" t="s">
        <v>287</v>
      </c>
      <c r="O31">
        <f>(I31*21)/100</f>
        <v>0</v>
      </c>
      <c r="P31" t="s">
        <v>27</v>
      </c>
    </row>
    <row r="32" spans="1:18" x14ac:dyDescent="0.2">
      <c r="A32" s="27" t="s">
        <v>53</v>
      </c>
      <c r="E32" s="28" t="s">
        <v>175</v>
      </c>
    </row>
    <row r="33" spans="1:16" ht="76.5" x14ac:dyDescent="0.2">
      <c r="A33" s="29" t="s">
        <v>55</v>
      </c>
      <c r="E33" s="30" t="s">
        <v>176</v>
      </c>
    </row>
    <row r="34" spans="1:16" x14ac:dyDescent="0.2">
      <c r="A34" t="s">
        <v>57</v>
      </c>
      <c r="E34" s="28" t="s">
        <v>63</v>
      </c>
    </row>
    <row r="35" spans="1:16" ht="25.5" x14ac:dyDescent="0.2">
      <c r="A35" s="17" t="s">
        <v>49</v>
      </c>
      <c r="B35" s="22" t="s">
        <v>79</v>
      </c>
      <c r="C35" s="22" t="s">
        <v>177</v>
      </c>
      <c r="D35" s="17" t="s">
        <v>33</v>
      </c>
      <c r="E35" s="23" t="s">
        <v>174</v>
      </c>
      <c r="F35" s="24" t="s">
        <v>76</v>
      </c>
      <c r="G35" s="25">
        <v>138</v>
      </c>
      <c r="H35" s="43">
        <v>0</v>
      </c>
      <c r="I35" s="26">
        <f>ROUND(ROUND(H35,2)*ROUND(G35,3),2)</f>
        <v>0</v>
      </c>
      <c r="J35" s="45" t="s">
        <v>287</v>
      </c>
      <c r="O35">
        <f>(I35*21)/100</f>
        <v>0</v>
      </c>
      <c r="P35" t="s">
        <v>27</v>
      </c>
    </row>
    <row r="36" spans="1:16" x14ac:dyDescent="0.2">
      <c r="A36" s="27" t="s">
        <v>53</v>
      </c>
      <c r="E36" s="28" t="s">
        <v>178</v>
      </c>
    </row>
    <row r="37" spans="1:16" ht="76.5" x14ac:dyDescent="0.2">
      <c r="A37" s="29" t="s">
        <v>55</v>
      </c>
      <c r="E37" s="30" t="s">
        <v>179</v>
      </c>
    </row>
    <row r="38" spans="1:16" x14ac:dyDescent="0.2">
      <c r="A38" t="s">
        <v>57</v>
      </c>
      <c r="E38" s="28" t="s">
        <v>63</v>
      </c>
    </row>
    <row r="39" spans="1:16" ht="38.25" x14ac:dyDescent="0.2">
      <c r="A39" s="17" t="s">
        <v>49</v>
      </c>
      <c r="B39" s="22" t="s">
        <v>83</v>
      </c>
      <c r="C39" s="22" t="s">
        <v>74</v>
      </c>
      <c r="D39" s="17" t="s">
        <v>33</v>
      </c>
      <c r="E39" s="23" t="s">
        <v>75</v>
      </c>
      <c r="F39" s="24" t="s">
        <v>76</v>
      </c>
      <c r="G39" s="25">
        <v>123</v>
      </c>
      <c r="H39" s="43">
        <v>0</v>
      </c>
      <c r="I39" s="26">
        <f>ROUND(ROUND(H39,2)*ROUND(G39,3),2)</f>
        <v>0</v>
      </c>
      <c r="J39" s="45" t="s">
        <v>287</v>
      </c>
      <c r="O39">
        <f>(I39*21)/100</f>
        <v>0</v>
      </c>
      <c r="P39" t="s">
        <v>27</v>
      </c>
    </row>
    <row r="40" spans="1:16" x14ac:dyDescent="0.2">
      <c r="A40" s="27" t="s">
        <v>53</v>
      </c>
      <c r="E40" s="28" t="s">
        <v>77</v>
      </c>
    </row>
    <row r="41" spans="1:16" ht="127.5" x14ac:dyDescent="0.2">
      <c r="A41" s="29" t="s">
        <v>55</v>
      </c>
      <c r="E41" s="30" t="s">
        <v>180</v>
      </c>
    </row>
    <row r="42" spans="1:16" x14ac:dyDescent="0.2">
      <c r="A42" t="s">
        <v>57</v>
      </c>
      <c r="E42" s="28" t="s">
        <v>63</v>
      </c>
    </row>
    <row r="43" spans="1:16" ht="25.5" x14ac:dyDescent="0.2">
      <c r="A43" s="17" t="s">
        <v>49</v>
      </c>
      <c r="B43" s="22" t="s">
        <v>44</v>
      </c>
      <c r="C43" s="22" t="s">
        <v>181</v>
      </c>
      <c r="D43" s="17" t="s">
        <v>33</v>
      </c>
      <c r="E43" s="23" t="s">
        <v>182</v>
      </c>
      <c r="F43" s="24" t="s">
        <v>86</v>
      </c>
      <c r="G43" s="25">
        <v>389.5</v>
      </c>
      <c r="H43" s="43">
        <v>0</v>
      </c>
      <c r="I43" s="26">
        <f>ROUND(ROUND(H43,2)*ROUND(G43,3),2)</f>
        <v>0</v>
      </c>
      <c r="J43" s="45" t="s">
        <v>287</v>
      </c>
      <c r="O43">
        <f>(I43*21)/100</f>
        <v>0</v>
      </c>
      <c r="P43" t="s">
        <v>27</v>
      </c>
    </row>
    <row r="44" spans="1:16" x14ac:dyDescent="0.2">
      <c r="A44" s="27" t="s">
        <v>53</v>
      </c>
      <c r="E44" s="28" t="s">
        <v>54</v>
      </c>
    </row>
    <row r="45" spans="1:16" x14ac:dyDescent="0.2">
      <c r="A45" s="29" t="s">
        <v>55</v>
      </c>
      <c r="E45" s="30" t="s">
        <v>183</v>
      </c>
    </row>
    <row r="46" spans="1:16" x14ac:dyDescent="0.2">
      <c r="A46" t="s">
        <v>57</v>
      </c>
      <c r="E46" s="28" t="s">
        <v>63</v>
      </c>
    </row>
    <row r="47" spans="1:16" ht="25.5" x14ac:dyDescent="0.2">
      <c r="A47" s="17" t="s">
        <v>49</v>
      </c>
      <c r="B47" s="22" t="s">
        <v>46</v>
      </c>
      <c r="C47" s="22" t="s">
        <v>80</v>
      </c>
      <c r="D47" s="17" t="s">
        <v>33</v>
      </c>
      <c r="E47" s="23" t="s">
        <v>81</v>
      </c>
      <c r="F47" s="24" t="s">
        <v>52</v>
      </c>
      <c r="G47" s="25">
        <v>580</v>
      </c>
      <c r="H47" s="43">
        <v>0</v>
      </c>
      <c r="I47" s="26">
        <f>ROUND(ROUND(H47,2)*ROUND(G47,3),2)</f>
        <v>0</v>
      </c>
      <c r="J47" s="45" t="s">
        <v>287</v>
      </c>
      <c r="O47">
        <f>(I47*21)/100</f>
        <v>0</v>
      </c>
      <c r="P47" t="s">
        <v>27</v>
      </c>
    </row>
    <row r="48" spans="1:16" x14ac:dyDescent="0.2">
      <c r="A48" s="27" t="s">
        <v>53</v>
      </c>
      <c r="E48" s="28" t="s">
        <v>54</v>
      </c>
    </row>
    <row r="49" spans="1:16" ht="63.75" x14ac:dyDescent="0.2">
      <c r="A49" s="29" t="s">
        <v>55</v>
      </c>
      <c r="E49" s="30" t="s">
        <v>184</v>
      </c>
    </row>
    <row r="50" spans="1:16" x14ac:dyDescent="0.2">
      <c r="A50" t="s">
        <v>57</v>
      </c>
      <c r="E50" s="28" t="s">
        <v>63</v>
      </c>
    </row>
    <row r="51" spans="1:16" ht="25.5" x14ac:dyDescent="0.2">
      <c r="A51" s="17" t="s">
        <v>49</v>
      </c>
      <c r="B51" s="22" t="s">
        <v>94</v>
      </c>
      <c r="C51" s="22" t="s">
        <v>185</v>
      </c>
      <c r="D51" s="17" t="s">
        <v>33</v>
      </c>
      <c r="E51" s="23" t="s">
        <v>186</v>
      </c>
      <c r="F51" s="24" t="s">
        <v>52</v>
      </c>
      <c r="G51" s="25">
        <v>800</v>
      </c>
      <c r="H51" s="43">
        <v>0</v>
      </c>
      <c r="I51" s="26">
        <f>ROUND(ROUND(H51,2)*ROUND(G51,3),2)</f>
        <v>0</v>
      </c>
      <c r="J51" s="45" t="s">
        <v>287</v>
      </c>
      <c r="O51">
        <f>(I51*21)/100</f>
        <v>0</v>
      </c>
      <c r="P51" t="s">
        <v>27</v>
      </c>
    </row>
    <row r="52" spans="1:16" x14ac:dyDescent="0.2">
      <c r="A52" s="27" t="s">
        <v>53</v>
      </c>
      <c r="E52" s="28" t="s">
        <v>54</v>
      </c>
    </row>
    <row r="53" spans="1:16" ht="89.25" x14ac:dyDescent="0.2">
      <c r="A53" s="29" t="s">
        <v>55</v>
      </c>
      <c r="E53" s="30" t="s">
        <v>187</v>
      </c>
    </row>
    <row r="54" spans="1:16" x14ac:dyDescent="0.2">
      <c r="A54" t="s">
        <v>57</v>
      </c>
      <c r="E54" s="28" t="s">
        <v>63</v>
      </c>
    </row>
    <row r="55" spans="1:16" ht="25.5" x14ac:dyDescent="0.2">
      <c r="A55" s="17" t="s">
        <v>49</v>
      </c>
      <c r="B55" s="22" t="s">
        <v>99</v>
      </c>
      <c r="C55" s="22" t="s">
        <v>84</v>
      </c>
      <c r="D55" s="17" t="s">
        <v>33</v>
      </c>
      <c r="E55" s="23" t="s">
        <v>85</v>
      </c>
      <c r="F55" s="24" t="s">
        <v>86</v>
      </c>
      <c r="G55" s="25">
        <v>570</v>
      </c>
      <c r="H55" s="43">
        <v>0</v>
      </c>
      <c r="I55" s="26">
        <f>ROUND(ROUND(H55,2)*ROUND(G55,3),2)</f>
        <v>0</v>
      </c>
      <c r="J55" s="45" t="s">
        <v>287</v>
      </c>
      <c r="O55">
        <f>(I55*21)/100</f>
        <v>0</v>
      </c>
      <c r="P55" t="s">
        <v>27</v>
      </c>
    </row>
    <row r="56" spans="1:16" x14ac:dyDescent="0.2">
      <c r="A56" s="27" t="s">
        <v>53</v>
      </c>
      <c r="E56" s="28" t="s">
        <v>54</v>
      </c>
    </row>
    <row r="57" spans="1:16" ht="51" x14ac:dyDescent="0.2">
      <c r="A57" s="29" t="s">
        <v>55</v>
      </c>
      <c r="E57" s="30" t="s">
        <v>188</v>
      </c>
    </row>
    <row r="58" spans="1:16" x14ac:dyDescent="0.2">
      <c r="A58" t="s">
        <v>57</v>
      </c>
      <c r="E58" s="28" t="s">
        <v>63</v>
      </c>
    </row>
    <row r="59" spans="1:16" x14ac:dyDescent="0.2">
      <c r="A59" s="17" t="s">
        <v>49</v>
      </c>
      <c r="B59" s="22" t="s">
        <v>103</v>
      </c>
      <c r="C59" s="22" t="s">
        <v>189</v>
      </c>
      <c r="D59" s="17" t="s">
        <v>33</v>
      </c>
      <c r="E59" s="23" t="s">
        <v>190</v>
      </c>
      <c r="F59" s="24" t="s">
        <v>86</v>
      </c>
      <c r="G59" s="25">
        <v>310</v>
      </c>
      <c r="H59" s="43">
        <v>0</v>
      </c>
      <c r="I59" s="26">
        <f>ROUND(ROUND(H59,2)*ROUND(G59,3),2)</f>
        <v>0</v>
      </c>
      <c r="J59" s="45" t="s">
        <v>287</v>
      </c>
      <c r="O59">
        <f>(I59*21)/100</f>
        <v>0</v>
      </c>
      <c r="P59" t="s">
        <v>27</v>
      </c>
    </row>
    <row r="60" spans="1:16" x14ac:dyDescent="0.2">
      <c r="A60" s="27" t="s">
        <v>53</v>
      </c>
      <c r="E60" s="28" t="s">
        <v>54</v>
      </c>
    </row>
    <row r="61" spans="1:16" ht="25.5" x14ac:dyDescent="0.2">
      <c r="A61" s="29" t="s">
        <v>55</v>
      </c>
      <c r="E61" s="30" t="s">
        <v>191</v>
      </c>
    </row>
    <row r="62" spans="1:16" x14ac:dyDescent="0.2">
      <c r="A62" t="s">
        <v>57</v>
      </c>
      <c r="E62" s="28" t="s">
        <v>63</v>
      </c>
    </row>
    <row r="63" spans="1:16" x14ac:dyDescent="0.2">
      <c r="A63" s="17" t="s">
        <v>49</v>
      </c>
      <c r="B63" s="22" t="s">
        <v>108</v>
      </c>
      <c r="C63" s="22" t="s">
        <v>88</v>
      </c>
      <c r="D63" s="17" t="s">
        <v>33</v>
      </c>
      <c r="E63" s="23" t="s">
        <v>89</v>
      </c>
      <c r="F63" s="24" t="s">
        <v>86</v>
      </c>
      <c r="G63" s="25">
        <v>380</v>
      </c>
      <c r="H63" s="43">
        <v>0</v>
      </c>
      <c r="I63" s="26">
        <f>ROUND(ROUND(H63,2)*ROUND(G63,3),2)</f>
        <v>0</v>
      </c>
      <c r="J63" s="45" t="s">
        <v>287</v>
      </c>
      <c r="O63">
        <f>(I63*21)/100</f>
        <v>0</v>
      </c>
      <c r="P63" t="s">
        <v>27</v>
      </c>
    </row>
    <row r="64" spans="1:16" x14ac:dyDescent="0.2">
      <c r="A64" s="27" t="s">
        <v>53</v>
      </c>
      <c r="E64" s="28" t="s">
        <v>54</v>
      </c>
    </row>
    <row r="65" spans="1:16" ht="25.5" x14ac:dyDescent="0.2">
      <c r="A65" s="29" t="s">
        <v>55</v>
      </c>
      <c r="E65" s="30" t="s">
        <v>192</v>
      </c>
    </row>
    <row r="66" spans="1:16" x14ac:dyDescent="0.2">
      <c r="A66" t="s">
        <v>57</v>
      </c>
      <c r="E66" s="28" t="s">
        <v>63</v>
      </c>
    </row>
    <row r="67" spans="1:16" x14ac:dyDescent="0.2">
      <c r="A67" s="17" t="s">
        <v>49</v>
      </c>
      <c r="B67" s="22" t="s">
        <v>112</v>
      </c>
      <c r="C67" s="22" t="s">
        <v>91</v>
      </c>
      <c r="D67" s="17" t="s">
        <v>33</v>
      </c>
      <c r="E67" s="23" t="s">
        <v>92</v>
      </c>
      <c r="F67" s="24" t="s">
        <v>76</v>
      </c>
      <c r="G67" s="25">
        <v>30</v>
      </c>
      <c r="H67" s="43">
        <v>0</v>
      </c>
      <c r="I67" s="26">
        <f>ROUND(ROUND(H67,2)*ROUND(G67,3),2)</f>
        <v>0</v>
      </c>
      <c r="J67" s="45" t="s">
        <v>287</v>
      </c>
      <c r="O67">
        <f>(I67*21)/100</f>
        <v>0</v>
      </c>
      <c r="P67" t="s">
        <v>27</v>
      </c>
    </row>
    <row r="68" spans="1:16" x14ac:dyDescent="0.2">
      <c r="A68" s="27" t="s">
        <v>53</v>
      </c>
      <c r="E68" s="28" t="s">
        <v>54</v>
      </c>
    </row>
    <row r="69" spans="1:16" x14ac:dyDescent="0.2">
      <c r="A69" s="29" t="s">
        <v>55</v>
      </c>
      <c r="E69" s="30" t="s">
        <v>193</v>
      </c>
    </row>
    <row r="70" spans="1:16" x14ac:dyDescent="0.2">
      <c r="A70" t="s">
        <v>57</v>
      </c>
      <c r="E70" s="28" t="s">
        <v>63</v>
      </c>
    </row>
    <row r="71" spans="1:16" x14ac:dyDescent="0.2">
      <c r="A71" s="17" t="s">
        <v>49</v>
      </c>
      <c r="B71" s="22" t="s">
        <v>117</v>
      </c>
      <c r="C71" s="22" t="s">
        <v>194</v>
      </c>
      <c r="D71" s="17" t="s">
        <v>33</v>
      </c>
      <c r="E71" s="23" t="s">
        <v>195</v>
      </c>
      <c r="F71" s="24" t="s">
        <v>76</v>
      </c>
      <c r="G71" s="25">
        <v>40</v>
      </c>
      <c r="H71" s="43">
        <v>0</v>
      </c>
      <c r="I71" s="26">
        <f>ROUND(ROUND(H71,2)*ROUND(G71,3),2)</f>
        <v>0</v>
      </c>
      <c r="J71" s="45" t="s">
        <v>287</v>
      </c>
      <c r="O71">
        <f>(I71*21)/100</f>
        <v>0</v>
      </c>
      <c r="P71" t="s">
        <v>27</v>
      </c>
    </row>
    <row r="72" spans="1:16" x14ac:dyDescent="0.2">
      <c r="A72" s="27" t="s">
        <v>53</v>
      </c>
      <c r="E72" s="28" t="s">
        <v>54</v>
      </c>
    </row>
    <row r="73" spans="1:16" x14ac:dyDescent="0.2">
      <c r="A73" s="29" t="s">
        <v>55</v>
      </c>
      <c r="E73" s="30" t="s">
        <v>196</v>
      </c>
    </row>
    <row r="74" spans="1:16" x14ac:dyDescent="0.2">
      <c r="A74" t="s">
        <v>57</v>
      </c>
      <c r="E74" s="28" t="s">
        <v>63</v>
      </c>
    </row>
    <row r="75" spans="1:16" x14ac:dyDescent="0.2">
      <c r="A75" s="17" t="s">
        <v>49</v>
      </c>
      <c r="B75" s="22" t="s">
        <v>121</v>
      </c>
      <c r="C75" s="22" t="s">
        <v>95</v>
      </c>
      <c r="D75" s="17" t="s">
        <v>33</v>
      </c>
      <c r="E75" s="23" t="s">
        <v>96</v>
      </c>
      <c r="F75" s="24" t="s">
        <v>76</v>
      </c>
      <c r="G75" s="25">
        <v>6500</v>
      </c>
      <c r="H75" s="43">
        <v>0</v>
      </c>
      <c r="I75" s="26">
        <f>ROUND(ROUND(H75,2)*ROUND(G75,3),2)</f>
        <v>0</v>
      </c>
      <c r="J75" s="45" t="s">
        <v>287</v>
      </c>
      <c r="O75">
        <f>(I75*21)/100</f>
        <v>0</v>
      </c>
      <c r="P75" t="s">
        <v>27</v>
      </c>
    </row>
    <row r="76" spans="1:16" x14ac:dyDescent="0.2">
      <c r="A76" s="27" t="s">
        <v>53</v>
      </c>
      <c r="E76" s="28" t="s">
        <v>97</v>
      </c>
    </row>
    <row r="77" spans="1:16" ht="38.25" x14ac:dyDescent="0.2">
      <c r="A77" s="29" t="s">
        <v>55</v>
      </c>
      <c r="E77" s="30" t="s">
        <v>197</v>
      </c>
    </row>
    <row r="78" spans="1:16" x14ac:dyDescent="0.2">
      <c r="A78" t="s">
        <v>57</v>
      </c>
      <c r="E78" s="28" t="s">
        <v>63</v>
      </c>
    </row>
    <row r="79" spans="1:16" ht="25.5" x14ac:dyDescent="0.2">
      <c r="A79" s="17" t="s">
        <v>49</v>
      </c>
      <c r="B79" s="22" t="s">
        <v>125</v>
      </c>
      <c r="C79" s="22" t="s">
        <v>100</v>
      </c>
      <c r="D79" s="17" t="s">
        <v>33</v>
      </c>
      <c r="E79" s="23" t="s">
        <v>101</v>
      </c>
      <c r="F79" s="24" t="s">
        <v>52</v>
      </c>
      <c r="G79" s="25">
        <v>33.619999999999997</v>
      </c>
      <c r="H79" s="43">
        <v>0</v>
      </c>
      <c r="I79" s="26">
        <f>ROUND(ROUND(H79,2)*ROUND(G79,3),2)</f>
        <v>0</v>
      </c>
      <c r="J79" s="45" t="s">
        <v>287</v>
      </c>
      <c r="O79">
        <f>(I79*21)/100</f>
        <v>0</v>
      </c>
      <c r="P79" t="s">
        <v>27</v>
      </c>
    </row>
    <row r="80" spans="1:16" x14ac:dyDescent="0.2">
      <c r="A80" s="27" t="s">
        <v>53</v>
      </c>
      <c r="E80" s="28" t="s">
        <v>54</v>
      </c>
    </row>
    <row r="81" spans="1:18" ht="25.5" x14ac:dyDescent="0.2">
      <c r="A81" s="29" t="s">
        <v>55</v>
      </c>
      <c r="E81" s="30" t="s">
        <v>198</v>
      </c>
    </row>
    <row r="82" spans="1:18" x14ac:dyDescent="0.2">
      <c r="A82" t="s">
        <v>57</v>
      </c>
      <c r="E82" s="28" t="s">
        <v>63</v>
      </c>
    </row>
    <row r="83" spans="1:18" x14ac:dyDescent="0.2">
      <c r="A83" s="17" t="s">
        <v>49</v>
      </c>
      <c r="B83" s="22" t="s">
        <v>129</v>
      </c>
      <c r="C83" s="22" t="s">
        <v>104</v>
      </c>
      <c r="D83" s="17" t="s">
        <v>33</v>
      </c>
      <c r="E83" s="23" t="s">
        <v>105</v>
      </c>
      <c r="F83" s="24" t="s">
        <v>106</v>
      </c>
      <c r="G83" s="25">
        <v>16.809999999999999</v>
      </c>
      <c r="H83" s="43">
        <v>0</v>
      </c>
      <c r="I83" s="26">
        <f>ROUND(ROUND(H83,2)*ROUND(G83,3),2)</f>
        <v>0</v>
      </c>
      <c r="J83" s="45" t="s">
        <v>287</v>
      </c>
      <c r="O83">
        <f>(I83*21)/100</f>
        <v>0</v>
      </c>
      <c r="P83" t="s">
        <v>27</v>
      </c>
    </row>
    <row r="84" spans="1:18" x14ac:dyDescent="0.2">
      <c r="A84" s="27" t="s">
        <v>53</v>
      </c>
      <c r="E84" s="28" t="s">
        <v>54</v>
      </c>
    </row>
    <row r="85" spans="1:18" x14ac:dyDescent="0.2">
      <c r="A85" s="29" t="s">
        <v>55</v>
      </c>
      <c r="E85" s="30" t="s">
        <v>199</v>
      </c>
    </row>
    <row r="86" spans="1:18" x14ac:dyDescent="0.2">
      <c r="A86" t="s">
        <v>57</v>
      </c>
      <c r="E86" s="28" t="s">
        <v>63</v>
      </c>
    </row>
    <row r="87" spans="1:18" ht="25.5" x14ac:dyDescent="0.2">
      <c r="A87" s="17" t="s">
        <v>49</v>
      </c>
      <c r="B87" s="22" t="s">
        <v>133</v>
      </c>
      <c r="C87" s="22" t="s">
        <v>109</v>
      </c>
      <c r="D87" s="17" t="s">
        <v>33</v>
      </c>
      <c r="E87" s="23" t="s">
        <v>110</v>
      </c>
      <c r="F87" s="24" t="s">
        <v>52</v>
      </c>
      <c r="G87" s="25">
        <v>33.619999999999997</v>
      </c>
      <c r="H87" s="43">
        <v>0</v>
      </c>
      <c r="I87" s="26">
        <f>ROUND(ROUND(H87,2)*ROUND(G87,3),2)</f>
        <v>0</v>
      </c>
      <c r="J87" s="45" t="s">
        <v>287</v>
      </c>
      <c r="O87">
        <f>(I87*21)/100</f>
        <v>0</v>
      </c>
      <c r="P87" t="s">
        <v>27</v>
      </c>
    </row>
    <row r="88" spans="1:18" x14ac:dyDescent="0.2">
      <c r="A88" s="27" t="s">
        <v>53</v>
      </c>
      <c r="E88" s="28" t="s">
        <v>54</v>
      </c>
    </row>
    <row r="89" spans="1:18" ht="25.5" x14ac:dyDescent="0.2">
      <c r="A89" s="29" t="s">
        <v>55</v>
      </c>
      <c r="E89" s="30" t="s">
        <v>200</v>
      </c>
    </row>
    <row r="90" spans="1:18" x14ac:dyDescent="0.2">
      <c r="A90" t="s">
        <v>57</v>
      </c>
      <c r="E90" s="28" t="s">
        <v>63</v>
      </c>
    </row>
    <row r="91" spans="1:18" x14ac:dyDescent="0.2">
      <c r="A91" s="17" t="s">
        <v>49</v>
      </c>
      <c r="B91" s="22" t="s">
        <v>137</v>
      </c>
      <c r="C91" s="22" t="s">
        <v>113</v>
      </c>
      <c r="D91" s="17" t="s">
        <v>33</v>
      </c>
      <c r="E91" s="23" t="s">
        <v>114</v>
      </c>
      <c r="F91" s="24" t="s">
        <v>106</v>
      </c>
      <c r="G91" s="25">
        <v>18.491</v>
      </c>
      <c r="H91" s="43">
        <v>0</v>
      </c>
      <c r="I91" s="26">
        <f>ROUND(ROUND(H91,2)*ROUND(G91,3),2)</f>
        <v>0</v>
      </c>
      <c r="J91" s="45" t="s">
        <v>287</v>
      </c>
      <c r="O91">
        <f>(I91*21)/100</f>
        <v>0</v>
      </c>
      <c r="P91" t="s">
        <v>27</v>
      </c>
    </row>
    <row r="92" spans="1:18" x14ac:dyDescent="0.2">
      <c r="A92" s="27" t="s">
        <v>53</v>
      </c>
      <c r="E92" s="28" t="s">
        <v>54</v>
      </c>
    </row>
    <row r="93" spans="1:18" ht="25.5" x14ac:dyDescent="0.2">
      <c r="A93" s="29" t="s">
        <v>55</v>
      </c>
      <c r="E93" s="30" t="s">
        <v>201</v>
      </c>
    </row>
    <row r="94" spans="1:18" x14ac:dyDescent="0.2">
      <c r="A94" t="s">
        <v>57</v>
      </c>
      <c r="E94" s="28" t="s">
        <v>63</v>
      </c>
    </row>
    <row r="95" spans="1:18" ht="12.75" customHeight="1" x14ac:dyDescent="0.2">
      <c r="A95" s="5" t="s">
        <v>47</v>
      </c>
      <c r="B95" s="5"/>
      <c r="C95" s="31" t="s">
        <v>26</v>
      </c>
      <c r="D95" s="5"/>
      <c r="E95" s="20" t="s">
        <v>116</v>
      </c>
      <c r="F95" s="5"/>
      <c r="G95" s="5"/>
      <c r="H95" s="5"/>
      <c r="I95" s="32">
        <f>0+Q95</f>
        <v>0</v>
      </c>
      <c r="J95" s="34"/>
      <c r="O95">
        <f>0+R95</f>
        <v>0</v>
      </c>
      <c r="Q95">
        <f>0+I96+I100</f>
        <v>0</v>
      </c>
      <c r="R95">
        <f>0+O96+O100</f>
        <v>0</v>
      </c>
    </row>
    <row r="96" spans="1:18" ht="25.5" x14ac:dyDescent="0.2">
      <c r="A96" s="17" t="s">
        <v>49</v>
      </c>
      <c r="B96" s="22" t="s">
        <v>141</v>
      </c>
      <c r="C96" s="22" t="s">
        <v>118</v>
      </c>
      <c r="D96" s="17" t="s">
        <v>33</v>
      </c>
      <c r="E96" s="23" t="s">
        <v>119</v>
      </c>
      <c r="F96" s="24" t="s">
        <v>61</v>
      </c>
      <c r="G96" s="25">
        <v>47</v>
      </c>
      <c r="H96" s="43">
        <v>0</v>
      </c>
      <c r="I96" s="26">
        <f>ROUND(ROUND(H96,2)*ROUND(G96,3),2)</f>
        <v>0</v>
      </c>
      <c r="J96" s="45" t="s">
        <v>287</v>
      </c>
      <c r="O96">
        <f>(I96*21)/100</f>
        <v>0</v>
      </c>
      <c r="P96" t="s">
        <v>27</v>
      </c>
    </row>
    <row r="97" spans="1:18" x14ac:dyDescent="0.2">
      <c r="A97" s="27" t="s">
        <v>53</v>
      </c>
      <c r="E97" s="28" t="s">
        <v>54</v>
      </c>
    </row>
    <row r="98" spans="1:18" ht="63.75" x14ac:dyDescent="0.2">
      <c r="A98" s="29" t="s">
        <v>55</v>
      </c>
      <c r="E98" s="30" t="s">
        <v>202</v>
      </c>
    </row>
    <row r="99" spans="1:18" x14ac:dyDescent="0.2">
      <c r="A99" t="s">
        <v>57</v>
      </c>
      <c r="E99" s="28" t="s">
        <v>63</v>
      </c>
    </row>
    <row r="100" spans="1:18" ht="25.5" x14ac:dyDescent="0.2">
      <c r="A100" s="17" t="s">
        <v>49</v>
      </c>
      <c r="B100" s="22" t="s">
        <v>146</v>
      </c>
      <c r="C100" s="22" t="s">
        <v>122</v>
      </c>
      <c r="D100" s="17" t="s">
        <v>33</v>
      </c>
      <c r="E100" s="23" t="s">
        <v>119</v>
      </c>
      <c r="F100" s="24" t="s">
        <v>61</v>
      </c>
      <c r="G100" s="25">
        <v>47</v>
      </c>
      <c r="H100" s="43">
        <v>0</v>
      </c>
      <c r="I100" s="26">
        <f>ROUND(ROUND(H100,2)*ROUND(G100,3),2)</f>
        <v>0</v>
      </c>
      <c r="J100" s="45" t="s">
        <v>287</v>
      </c>
      <c r="O100">
        <f>(I100*21)/100</f>
        <v>0</v>
      </c>
      <c r="P100" t="s">
        <v>27</v>
      </c>
    </row>
    <row r="101" spans="1:18" x14ac:dyDescent="0.2">
      <c r="A101" s="27" t="s">
        <v>53</v>
      </c>
      <c r="E101" s="28" t="s">
        <v>54</v>
      </c>
    </row>
    <row r="102" spans="1:18" x14ac:dyDescent="0.2">
      <c r="A102" s="29" t="s">
        <v>55</v>
      </c>
      <c r="E102" s="30" t="s">
        <v>203</v>
      </c>
    </row>
    <row r="103" spans="1:18" x14ac:dyDescent="0.2">
      <c r="A103" t="s">
        <v>57</v>
      </c>
      <c r="E103" s="28" t="s">
        <v>63</v>
      </c>
    </row>
    <row r="104" spans="1:18" ht="12.75" customHeight="1" x14ac:dyDescent="0.2">
      <c r="A104" s="5" t="s">
        <v>47</v>
      </c>
      <c r="B104" s="5"/>
      <c r="C104" s="31" t="s">
        <v>37</v>
      </c>
      <c r="D104" s="5"/>
      <c r="E104" s="20" t="s">
        <v>124</v>
      </c>
      <c r="F104" s="5"/>
      <c r="G104" s="5"/>
      <c r="H104" s="5"/>
      <c r="I104" s="32">
        <f>0+Q104</f>
        <v>0</v>
      </c>
      <c r="J104" s="34"/>
      <c r="O104">
        <f>0+R104</f>
        <v>0</v>
      </c>
      <c r="Q104">
        <f>0+I105+I109+I113+I117+I121+I125+I129+I133+I137+I141</f>
        <v>0</v>
      </c>
      <c r="R104">
        <f>0+O105+O109+O113+O117+O121+O125+O129+O133+O137+O141</f>
        <v>0</v>
      </c>
    </row>
    <row r="105" spans="1:18" ht="25.5" x14ac:dyDescent="0.2">
      <c r="A105" s="17" t="s">
        <v>49</v>
      </c>
      <c r="B105" s="22" t="s">
        <v>150</v>
      </c>
      <c r="C105" s="22" t="s">
        <v>126</v>
      </c>
      <c r="D105" s="17" t="s">
        <v>33</v>
      </c>
      <c r="E105" s="23" t="s">
        <v>127</v>
      </c>
      <c r="F105" s="24" t="s">
        <v>52</v>
      </c>
      <c r="G105" s="25">
        <v>1300</v>
      </c>
      <c r="H105" s="43">
        <v>0</v>
      </c>
      <c r="I105" s="26">
        <f>ROUND(ROUND(H105,2)*ROUND(G105,3),2)</f>
        <v>0</v>
      </c>
      <c r="J105" s="45" t="s">
        <v>287</v>
      </c>
      <c r="O105">
        <f>(I105*21)/100</f>
        <v>0</v>
      </c>
      <c r="P105" t="s">
        <v>27</v>
      </c>
    </row>
    <row r="106" spans="1:18" x14ac:dyDescent="0.2">
      <c r="A106" s="27" t="s">
        <v>53</v>
      </c>
      <c r="E106" s="28" t="s">
        <v>54</v>
      </c>
    </row>
    <row r="107" spans="1:18" ht="63.75" x14ac:dyDescent="0.2">
      <c r="A107" s="29" t="s">
        <v>55</v>
      </c>
      <c r="E107" s="30" t="s">
        <v>204</v>
      </c>
    </row>
    <row r="108" spans="1:18" x14ac:dyDescent="0.2">
      <c r="A108" t="s">
        <v>57</v>
      </c>
      <c r="E108" s="28" t="s">
        <v>63</v>
      </c>
    </row>
    <row r="109" spans="1:18" x14ac:dyDescent="0.2">
      <c r="A109" s="17" t="s">
        <v>49</v>
      </c>
      <c r="B109" s="22" t="s">
        <v>154</v>
      </c>
      <c r="C109" s="22" t="s">
        <v>130</v>
      </c>
      <c r="D109" s="17" t="s">
        <v>33</v>
      </c>
      <c r="E109" s="23" t="s">
        <v>131</v>
      </c>
      <c r="F109" s="24" t="s">
        <v>52</v>
      </c>
      <c r="G109" s="25">
        <v>1700</v>
      </c>
      <c r="H109" s="43">
        <v>0</v>
      </c>
      <c r="I109" s="26">
        <f>ROUND(ROUND(H109,2)*ROUND(G109,3),2)</f>
        <v>0</v>
      </c>
      <c r="J109" s="45" t="s">
        <v>287</v>
      </c>
      <c r="O109">
        <f>(I109*21)/100</f>
        <v>0</v>
      </c>
      <c r="P109" t="s">
        <v>27</v>
      </c>
    </row>
    <row r="110" spans="1:18" x14ac:dyDescent="0.2">
      <c r="A110" s="27" t="s">
        <v>53</v>
      </c>
      <c r="E110" s="28" t="s">
        <v>54</v>
      </c>
    </row>
    <row r="111" spans="1:18" ht="25.5" x14ac:dyDescent="0.2">
      <c r="A111" s="29" t="s">
        <v>55</v>
      </c>
      <c r="E111" s="30" t="s">
        <v>205</v>
      </c>
    </row>
    <row r="112" spans="1:18" x14ac:dyDescent="0.2">
      <c r="A112" t="s">
        <v>57</v>
      </c>
      <c r="E112" s="28" t="s">
        <v>63</v>
      </c>
    </row>
    <row r="113" spans="1:16" ht="25.5" x14ac:dyDescent="0.2">
      <c r="A113" s="17" t="s">
        <v>49</v>
      </c>
      <c r="B113" s="22" t="s">
        <v>158</v>
      </c>
      <c r="C113" s="22" t="s">
        <v>134</v>
      </c>
      <c r="D113" s="17" t="s">
        <v>33</v>
      </c>
      <c r="E113" s="23" t="s">
        <v>135</v>
      </c>
      <c r="F113" s="24" t="s">
        <v>52</v>
      </c>
      <c r="G113" s="25">
        <v>1300</v>
      </c>
      <c r="H113" s="43">
        <v>0</v>
      </c>
      <c r="I113" s="26">
        <f>ROUND(ROUND(H113,2)*ROUND(G113,3),2)</f>
        <v>0</v>
      </c>
      <c r="J113" s="45" t="s">
        <v>287</v>
      </c>
      <c r="O113">
        <f>(I113*21)/100</f>
        <v>0</v>
      </c>
      <c r="P113" t="s">
        <v>27</v>
      </c>
    </row>
    <row r="114" spans="1:16" x14ac:dyDescent="0.2">
      <c r="A114" s="27" t="s">
        <v>53</v>
      </c>
      <c r="E114" s="28" t="s">
        <v>54</v>
      </c>
    </row>
    <row r="115" spans="1:16" x14ac:dyDescent="0.2">
      <c r="A115" s="29" t="s">
        <v>55</v>
      </c>
      <c r="E115" s="30" t="s">
        <v>136</v>
      </c>
    </row>
    <row r="116" spans="1:16" x14ac:dyDescent="0.2">
      <c r="A116" t="s">
        <v>57</v>
      </c>
      <c r="E116" s="28" t="s">
        <v>63</v>
      </c>
    </row>
    <row r="117" spans="1:16" x14ac:dyDescent="0.2">
      <c r="A117" s="17" t="s">
        <v>49</v>
      </c>
      <c r="B117" s="22" t="s">
        <v>162</v>
      </c>
      <c r="C117" s="22" t="s">
        <v>138</v>
      </c>
      <c r="D117" s="17" t="s">
        <v>33</v>
      </c>
      <c r="E117" s="23" t="s">
        <v>139</v>
      </c>
      <c r="F117" s="24" t="s">
        <v>86</v>
      </c>
      <c r="G117" s="25">
        <v>15</v>
      </c>
      <c r="H117" s="43">
        <v>0</v>
      </c>
      <c r="I117" s="26">
        <f>ROUND(ROUND(H117,2)*ROUND(G117,3),2)</f>
        <v>0</v>
      </c>
      <c r="J117" s="45" t="s">
        <v>287</v>
      </c>
      <c r="O117">
        <f>(I117*21)/100</f>
        <v>0</v>
      </c>
      <c r="P117" t="s">
        <v>27</v>
      </c>
    </row>
    <row r="118" spans="1:16" x14ac:dyDescent="0.2">
      <c r="A118" s="27" t="s">
        <v>53</v>
      </c>
      <c r="E118" s="28" t="s">
        <v>54</v>
      </c>
    </row>
    <row r="119" spans="1:16" ht="25.5" x14ac:dyDescent="0.2">
      <c r="A119" s="29" t="s">
        <v>55</v>
      </c>
      <c r="E119" s="30" t="s">
        <v>206</v>
      </c>
    </row>
    <row r="120" spans="1:16" x14ac:dyDescent="0.2">
      <c r="A120" t="s">
        <v>57</v>
      </c>
      <c r="E120" s="28" t="s">
        <v>58</v>
      </c>
    </row>
    <row r="121" spans="1:16" ht="25.5" x14ac:dyDescent="0.2">
      <c r="A121" s="17" t="s">
        <v>49</v>
      </c>
      <c r="B121" s="22" t="s">
        <v>207</v>
      </c>
      <c r="C121" s="22" t="s">
        <v>142</v>
      </c>
      <c r="D121" s="17" t="s">
        <v>33</v>
      </c>
      <c r="E121" s="23" t="s">
        <v>143</v>
      </c>
      <c r="F121" s="24" t="s">
        <v>144</v>
      </c>
      <c r="G121" s="25">
        <v>440</v>
      </c>
      <c r="H121" s="43">
        <v>0</v>
      </c>
      <c r="I121" s="26">
        <f>ROUND(ROUND(H121,2)*ROUND(G121,3),2)</f>
        <v>0</v>
      </c>
      <c r="J121" s="45" t="s">
        <v>287</v>
      </c>
      <c r="O121">
        <f>(I121*21)/100</f>
        <v>0</v>
      </c>
      <c r="P121" t="s">
        <v>27</v>
      </c>
    </row>
    <row r="122" spans="1:16" x14ac:dyDescent="0.2">
      <c r="A122" s="27" t="s">
        <v>53</v>
      </c>
      <c r="E122" s="28" t="s">
        <v>54</v>
      </c>
    </row>
    <row r="123" spans="1:16" ht="76.5" x14ac:dyDescent="0.2">
      <c r="A123" s="29" t="s">
        <v>55</v>
      </c>
      <c r="E123" s="30" t="s">
        <v>208</v>
      </c>
    </row>
    <row r="124" spans="1:16" x14ac:dyDescent="0.2">
      <c r="A124" t="s">
        <v>57</v>
      </c>
      <c r="E124" s="28" t="s">
        <v>63</v>
      </c>
    </row>
    <row r="125" spans="1:16" ht="25.5" x14ac:dyDescent="0.2">
      <c r="A125" s="17" t="s">
        <v>49</v>
      </c>
      <c r="B125" s="22" t="s">
        <v>209</v>
      </c>
      <c r="C125" s="22" t="s">
        <v>147</v>
      </c>
      <c r="D125" s="17" t="s">
        <v>33</v>
      </c>
      <c r="E125" s="23" t="s">
        <v>148</v>
      </c>
      <c r="F125" s="24" t="s">
        <v>61</v>
      </c>
      <c r="G125" s="25">
        <v>475.68</v>
      </c>
      <c r="H125" s="43">
        <v>0</v>
      </c>
      <c r="I125" s="26">
        <f>ROUND(ROUND(H125,2)*ROUND(G125,3),2)</f>
        <v>0</v>
      </c>
      <c r="J125" s="45" t="s">
        <v>287</v>
      </c>
      <c r="O125">
        <f>(I125*21)/100</f>
        <v>0</v>
      </c>
      <c r="P125" t="s">
        <v>27</v>
      </c>
    </row>
    <row r="126" spans="1:16" x14ac:dyDescent="0.2">
      <c r="A126" s="27" t="s">
        <v>53</v>
      </c>
      <c r="E126" s="28" t="s">
        <v>54</v>
      </c>
    </row>
    <row r="127" spans="1:16" ht="25.5" x14ac:dyDescent="0.2">
      <c r="A127" s="29" t="s">
        <v>55</v>
      </c>
      <c r="E127" s="30" t="s">
        <v>149</v>
      </c>
    </row>
    <row r="128" spans="1:16" x14ac:dyDescent="0.2">
      <c r="A128" t="s">
        <v>57</v>
      </c>
      <c r="E128" s="28" t="s">
        <v>63</v>
      </c>
    </row>
    <row r="129" spans="1:16" ht="25.5" x14ac:dyDescent="0.2">
      <c r="A129" s="17" t="s">
        <v>49</v>
      </c>
      <c r="B129" s="22" t="s">
        <v>210</v>
      </c>
      <c r="C129" s="22" t="s">
        <v>151</v>
      </c>
      <c r="D129" s="17" t="s">
        <v>33</v>
      </c>
      <c r="E129" s="23" t="s">
        <v>152</v>
      </c>
      <c r="F129" s="24" t="s">
        <v>61</v>
      </c>
      <c r="G129" s="25">
        <v>475.68</v>
      </c>
      <c r="H129" s="43">
        <v>0</v>
      </c>
      <c r="I129" s="26">
        <f>ROUND(ROUND(H129,2)*ROUND(G129,3),2)</f>
        <v>0</v>
      </c>
      <c r="J129" s="45" t="s">
        <v>287</v>
      </c>
      <c r="O129">
        <f>(I129*21)/100</f>
        <v>0</v>
      </c>
      <c r="P129" t="s">
        <v>27</v>
      </c>
    </row>
    <row r="130" spans="1:16" x14ac:dyDescent="0.2">
      <c r="A130" s="27" t="s">
        <v>53</v>
      </c>
      <c r="E130" s="28" t="s">
        <v>54</v>
      </c>
    </row>
    <row r="131" spans="1:16" x14ac:dyDescent="0.2">
      <c r="A131" s="29" t="s">
        <v>55</v>
      </c>
      <c r="E131" s="30" t="s">
        <v>211</v>
      </c>
    </row>
    <row r="132" spans="1:16" x14ac:dyDescent="0.2">
      <c r="A132" t="s">
        <v>57</v>
      </c>
      <c r="E132" s="28" t="s">
        <v>63</v>
      </c>
    </row>
    <row r="133" spans="1:16" x14ac:dyDescent="0.2">
      <c r="A133" s="17" t="s">
        <v>49</v>
      </c>
      <c r="B133" s="22" t="s">
        <v>212</v>
      </c>
      <c r="C133" s="22" t="s">
        <v>155</v>
      </c>
      <c r="D133" s="17" t="s">
        <v>33</v>
      </c>
      <c r="E133" s="23" t="s">
        <v>156</v>
      </c>
      <c r="F133" s="24" t="s">
        <v>61</v>
      </c>
      <c r="G133" s="25">
        <v>475.68</v>
      </c>
      <c r="H133" s="43">
        <v>0</v>
      </c>
      <c r="I133" s="26">
        <f>ROUND(ROUND(H133,2)*ROUND(G133,3),2)</f>
        <v>0</v>
      </c>
      <c r="J133" s="45" t="s">
        <v>287</v>
      </c>
      <c r="O133">
        <f>(I133*21)/100</f>
        <v>0</v>
      </c>
      <c r="P133" t="s">
        <v>27</v>
      </c>
    </row>
    <row r="134" spans="1:16" x14ac:dyDescent="0.2">
      <c r="A134" s="27" t="s">
        <v>53</v>
      </c>
      <c r="E134" s="28" t="s">
        <v>54</v>
      </c>
    </row>
    <row r="135" spans="1:16" x14ac:dyDescent="0.2">
      <c r="A135" s="29" t="s">
        <v>55</v>
      </c>
      <c r="E135" s="30" t="s">
        <v>157</v>
      </c>
    </row>
    <row r="136" spans="1:16" x14ac:dyDescent="0.2">
      <c r="A136" t="s">
        <v>57</v>
      </c>
      <c r="E136" s="28" t="s">
        <v>63</v>
      </c>
    </row>
    <row r="137" spans="1:16" ht="25.5" x14ac:dyDescent="0.2">
      <c r="A137" s="17" t="s">
        <v>49</v>
      </c>
      <c r="B137" s="22" t="s">
        <v>213</v>
      </c>
      <c r="C137" s="22" t="s">
        <v>159</v>
      </c>
      <c r="D137" s="17" t="s">
        <v>33</v>
      </c>
      <c r="E137" s="23" t="s">
        <v>160</v>
      </c>
      <c r="F137" s="24" t="s">
        <v>144</v>
      </c>
      <c r="G137" s="25">
        <v>100</v>
      </c>
      <c r="H137" s="43">
        <v>0</v>
      </c>
      <c r="I137" s="26">
        <f>ROUND(ROUND(H137,2)*ROUND(G137,3),2)</f>
        <v>0</v>
      </c>
      <c r="J137" s="45" t="s">
        <v>287</v>
      </c>
      <c r="O137">
        <f>(I137*21)/100</f>
        <v>0</v>
      </c>
      <c r="P137" t="s">
        <v>27</v>
      </c>
    </row>
    <row r="138" spans="1:16" x14ac:dyDescent="0.2">
      <c r="A138" s="27" t="s">
        <v>53</v>
      </c>
      <c r="E138" s="28" t="s">
        <v>54</v>
      </c>
    </row>
    <row r="139" spans="1:16" ht="38.25" x14ac:dyDescent="0.2">
      <c r="A139" s="29" t="s">
        <v>55</v>
      </c>
      <c r="E139" s="30" t="s">
        <v>214</v>
      </c>
    </row>
    <row r="140" spans="1:16" x14ac:dyDescent="0.2">
      <c r="A140" t="s">
        <v>57</v>
      </c>
      <c r="E140" s="28" t="s">
        <v>63</v>
      </c>
    </row>
    <row r="141" spans="1:16" ht="25.5" x14ac:dyDescent="0.2">
      <c r="A141" s="17" t="s">
        <v>49</v>
      </c>
      <c r="B141" s="22" t="s">
        <v>215</v>
      </c>
      <c r="C141" s="22" t="s">
        <v>163</v>
      </c>
      <c r="D141" s="17" t="s">
        <v>33</v>
      </c>
      <c r="E141" s="23" t="s">
        <v>164</v>
      </c>
      <c r="F141" s="24" t="s">
        <v>144</v>
      </c>
      <c r="G141" s="25">
        <v>370</v>
      </c>
      <c r="H141" s="43">
        <v>0</v>
      </c>
      <c r="I141" s="26">
        <f>ROUND(ROUND(H141,2)*ROUND(G141,3),2)</f>
        <v>0</v>
      </c>
      <c r="J141" s="45" t="s">
        <v>287</v>
      </c>
      <c r="O141">
        <f>(I141*21)/100</f>
        <v>0</v>
      </c>
      <c r="P141" t="s">
        <v>27</v>
      </c>
    </row>
    <row r="142" spans="1:16" x14ac:dyDescent="0.2">
      <c r="A142" s="27" t="s">
        <v>53</v>
      </c>
      <c r="E142" s="28" t="s">
        <v>54</v>
      </c>
    </row>
    <row r="143" spans="1:16" ht="38.25" x14ac:dyDescent="0.2">
      <c r="A143" s="29" t="s">
        <v>55</v>
      </c>
      <c r="E143" s="30" t="s">
        <v>216</v>
      </c>
    </row>
    <row r="144" spans="1:16" x14ac:dyDescent="0.2">
      <c r="A144" t="s">
        <v>57</v>
      </c>
      <c r="E144" s="28" t="s">
        <v>63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8"/>
  <sheetViews>
    <sheetView workbookViewId="0">
      <pane ySplit="8" topLeftCell="A117" activePane="bottomLeft" state="frozen"/>
      <selection pane="bottomLeft" activeCell="J125" sqref="J1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36"/>
      <c r="P1" t="s">
        <v>26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36"/>
      <c r="O2">
        <f>0+O9+O26+O79+O88</f>
        <v>0</v>
      </c>
      <c r="P2" t="s">
        <v>26</v>
      </c>
    </row>
    <row r="3" spans="1:18" ht="15" customHeight="1" x14ac:dyDescent="0.25">
      <c r="A3" t="s">
        <v>12</v>
      </c>
      <c r="B3" s="10" t="s">
        <v>14</v>
      </c>
      <c r="C3" s="50" t="s">
        <v>15</v>
      </c>
      <c r="D3" s="47"/>
      <c r="E3" s="11" t="s">
        <v>16</v>
      </c>
      <c r="F3" s="1"/>
      <c r="G3" s="8"/>
      <c r="H3" s="7" t="s">
        <v>217</v>
      </c>
      <c r="I3" s="33">
        <f>0+I9+I26+I79+I88</f>
        <v>0</v>
      </c>
      <c r="J3" s="36"/>
      <c r="O3" t="s">
        <v>23</v>
      </c>
      <c r="P3" t="s">
        <v>27</v>
      </c>
    </row>
    <row r="4" spans="1:18" ht="15" customHeight="1" x14ac:dyDescent="0.25">
      <c r="A4" t="s">
        <v>17</v>
      </c>
      <c r="B4" s="10" t="s">
        <v>18</v>
      </c>
      <c r="C4" s="50" t="s">
        <v>19</v>
      </c>
      <c r="D4" s="47"/>
      <c r="E4" s="11" t="s">
        <v>20</v>
      </c>
      <c r="F4" s="1"/>
      <c r="G4" s="1"/>
      <c r="H4" s="9"/>
      <c r="I4" s="9"/>
      <c r="J4" s="36"/>
      <c r="O4" t="s">
        <v>24</v>
      </c>
      <c r="P4" t="s">
        <v>27</v>
      </c>
    </row>
    <row r="5" spans="1:18" ht="12.75" customHeight="1" x14ac:dyDescent="0.25">
      <c r="A5" t="s">
        <v>21</v>
      </c>
      <c r="B5" s="13" t="s">
        <v>22</v>
      </c>
      <c r="C5" s="51" t="s">
        <v>217</v>
      </c>
      <c r="D5" s="52"/>
      <c r="E5" s="14" t="s">
        <v>218</v>
      </c>
      <c r="F5" s="5"/>
      <c r="G5" s="5"/>
      <c r="H5" s="5"/>
      <c r="I5" s="5"/>
      <c r="J5" s="36"/>
      <c r="O5" t="s">
        <v>25</v>
      </c>
      <c r="P5" t="s">
        <v>27</v>
      </c>
    </row>
    <row r="6" spans="1:18" ht="12.75" customHeight="1" x14ac:dyDescent="0.2">
      <c r="A6" s="53" t="s">
        <v>30</v>
      </c>
      <c r="B6" s="53" t="s">
        <v>32</v>
      </c>
      <c r="C6" s="53" t="s">
        <v>34</v>
      </c>
      <c r="D6" s="53" t="s">
        <v>35</v>
      </c>
      <c r="E6" s="53" t="s">
        <v>36</v>
      </c>
      <c r="F6" s="53" t="s">
        <v>38</v>
      </c>
      <c r="G6" s="53" t="s">
        <v>40</v>
      </c>
      <c r="H6" s="53" t="s">
        <v>42</v>
      </c>
      <c r="I6" s="53"/>
      <c r="J6" s="53" t="s">
        <v>280</v>
      </c>
    </row>
    <row r="7" spans="1:18" ht="12.75" customHeight="1" x14ac:dyDescent="0.2">
      <c r="A7" s="53"/>
      <c r="B7" s="53"/>
      <c r="C7" s="53"/>
      <c r="D7" s="53"/>
      <c r="E7" s="53"/>
      <c r="F7" s="53"/>
      <c r="G7" s="53"/>
      <c r="H7" s="12" t="s">
        <v>43</v>
      </c>
      <c r="I7" s="12" t="s">
        <v>45</v>
      </c>
      <c r="J7" s="53"/>
    </row>
    <row r="8" spans="1:18" ht="12.75" customHeight="1" x14ac:dyDescent="0.2">
      <c r="A8" s="12" t="s">
        <v>31</v>
      </c>
      <c r="B8" s="12" t="s">
        <v>33</v>
      </c>
      <c r="C8" s="12" t="s">
        <v>27</v>
      </c>
      <c r="D8" s="12" t="s">
        <v>26</v>
      </c>
      <c r="E8" s="12" t="s">
        <v>37</v>
      </c>
      <c r="F8" s="12" t="s">
        <v>39</v>
      </c>
      <c r="G8" s="12" t="s">
        <v>41</v>
      </c>
      <c r="H8" s="12" t="s">
        <v>44</v>
      </c>
      <c r="I8" s="12" t="s">
        <v>46</v>
      </c>
      <c r="J8" s="12">
        <v>11</v>
      </c>
    </row>
    <row r="9" spans="1:18" ht="12.75" customHeight="1" x14ac:dyDescent="0.2">
      <c r="A9" s="18" t="s">
        <v>47</v>
      </c>
      <c r="B9" s="18"/>
      <c r="C9" s="19" t="s">
        <v>33</v>
      </c>
      <c r="D9" s="18"/>
      <c r="E9" s="20" t="s">
        <v>48</v>
      </c>
      <c r="F9" s="18"/>
      <c r="G9" s="18"/>
      <c r="H9" s="18"/>
      <c r="I9" s="21">
        <f>0+Q9</f>
        <v>0</v>
      </c>
      <c r="J9" s="34"/>
      <c r="O9">
        <f>0+R9</f>
        <v>0</v>
      </c>
      <c r="Q9">
        <f>0+I10+I14+I18+I22</f>
        <v>0</v>
      </c>
      <c r="R9">
        <f>0+O10+O14+O18+O22</f>
        <v>0</v>
      </c>
    </row>
    <row r="10" spans="1:18" ht="25.5" x14ac:dyDescent="0.2">
      <c r="A10" s="17" t="s">
        <v>49</v>
      </c>
      <c r="B10" s="22" t="s">
        <v>33</v>
      </c>
      <c r="C10" s="22" t="s">
        <v>50</v>
      </c>
      <c r="D10" s="17" t="s">
        <v>33</v>
      </c>
      <c r="E10" s="23" t="s">
        <v>51</v>
      </c>
      <c r="F10" s="24" t="s">
        <v>52</v>
      </c>
      <c r="G10" s="25">
        <v>3500</v>
      </c>
      <c r="H10" s="43">
        <v>0</v>
      </c>
      <c r="I10" s="26">
        <f>ROUND(ROUND(H10,2)*ROUND(G10,3),2)</f>
        <v>0</v>
      </c>
      <c r="J10" s="45" t="s">
        <v>287</v>
      </c>
      <c r="O10">
        <f>(I10*21)/100</f>
        <v>0</v>
      </c>
      <c r="P10" t="s">
        <v>27</v>
      </c>
    </row>
    <row r="11" spans="1:18" x14ac:dyDescent="0.2">
      <c r="A11" s="27" t="s">
        <v>53</v>
      </c>
      <c r="E11" s="28" t="s">
        <v>54</v>
      </c>
    </row>
    <row r="12" spans="1:18" ht="127.5" x14ac:dyDescent="0.2">
      <c r="A12" s="29" t="s">
        <v>55</v>
      </c>
      <c r="E12" s="30" t="s">
        <v>219</v>
      </c>
    </row>
    <row r="13" spans="1:18" x14ac:dyDescent="0.2">
      <c r="A13" t="s">
        <v>57</v>
      </c>
      <c r="E13" s="28" t="s">
        <v>58</v>
      </c>
    </row>
    <row r="14" spans="1:18" ht="25.5" x14ac:dyDescent="0.2">
      <c r="A14" s="17" t="s">
        <v>49</v>
      </c>
      <c r="B14" s="22" t="s">
        <v>27</v>
      </c>
      <c r="C14" s="22" t="s">
        <v>59</v>
      </c>
      <c r="D14" s="17" t="s">
        <v>33</v>
      </c>
      <c r="E14" s="23" t="s">
        <v>60</v>
      </c>
      <c r="F14" s="24" t="s">
        <v>61</v>
      </c>
      <c r="G14" s="25">
        <v>303</v>
      </c>
      <c r="H14" s="43">
        <v>0</v>
      </c>
      <c r="I14" s="26">
        <f>ROUND(ROUND(H14,2)*ROUND(G14,3),2)</f>
        <v>0</v>
      </c>
      <c r="J14" s="45" t="s">
        <v>287</v>
      </c>
      <c r="O14">
        <f>(I14*21)/100</f>
        <v>0</v>
      </c>
      <c r="P14" t="s">
        <v>27</v>
      </c>
    </row>
    <row r="15" spans="1:18" x14ac:dyDescent="0.2">
      <c r="A15" s="27" t="s">
        <v>53</v>
      </c>
      <c r="E15" s="28" t="s">
        <v>54</v>
      </c>
    </row>
    <row r="16" spans="1:18" ht="293.25" x14ac:dyDescent="0.2">
      <c r="A16" s="29" t="s">
        <v>55</v>
      </c>
      <c r="E16" s="30" t="s">
        <v>220</v>
      </c>
    </row>
    <row r="17" spans="1:18" x14ac:dyDescent="0.2">
      <c r="A17" t="s">
        <v>57</v>
      </c>
      <c r="E17" s="28" t="s">
        <v>63</v>
      </c>
    </row>
    <row r="18" spans="1:18" ht="38.25" x14ac:dyDescent="0.2">
      <c r="A18" s="17" t="s">
        <v>49</v>
      </c>
      <c r="B18" s="22" t="s">
        <v>26</v>
      </c>
      <c r="C18" s="22" t="s">
        <v>64</v>
      </c>
      <c r="D18" s="17" t="s">
        <v>33</v>
      </c>
      <c r="E18" s="23" t="s">
        <v>65</v>
      </c>
      <c r="F18" s="24" t="s">
        <v>61</v>
      </c>
      <c r="G18" s="25">
        <v>4</v>
      </c>
      <c r="H18" s="43">
        <v>0</v>
      </c>
      <c r="I18" s="26">
        <f>ROUND(ROUND(H18,2)*ROUND(G18,3),2)</f>
        <v>0</v>
      </c>
      <c r="J18" s="45" t="s">
        <v>287</v>
      </c>
      <c r="O18">
        <f>(I18*21)/100</f>
        <v>0</v>
      </c>
      <c r="P18" t="s">
        <v>27</v>
      </c>
    </row>
    <row r="19" spans="1:18" x14ac:dyDescent="0.2">
      <c r="A19" s="27" t="s">
        <v>53</v>
      </c>
      <c r="E19" s="28" t="s">
        <v>54</v>
      </c>
    </row>
    <row r="20" spans="1:18" ht="38.25" x14ac:dyDescent="0.2">
      <c r="A20" s="29" t="s">
        <v>55</v>
      </c>
      <c r="E20" s="30" t="s">
        <v>221</v>
      </c>
    </row>
    <row r="21" spans="1:18" x14ac:dyDescent="0.2">
      <c r="A21" t="s">
        <v>57</v>
      </c>
      <c r="E21" s="28" t="s">
        <v>63</v>
      </c>
    </row>
    <row r="22" spans="1:18" ht="25.5" x14ac:dyDescent="0.2">
      <c r="A22" s="17" t="s">
        <v>49</v>
      </c>
      <c r="B22" s="22" t="s">
        <v>37</v>
      </c>
      <c r="C22" s="22" t="s">
        <v>67</v>
      </c>
      <c r="D22" s="17" t="s">
        <v>33</v>
      </c>
      <c r="E22" s="23" t="s">
        <v>68</v>
      </c>
      <c r="F22" s="24" t="s">
        <v>61</v>
      </c>
      <c r="G22" s="25">
        <v>310</v>
      </c>
      <c r="H22" s="43">
        <v>0</v>
      </c>
      <c r="I22" s="26">
        <f>ROUND(ROUND(H22,2)*ROUND(G22,3),2)</f>
        <v>0</v>
      </c>
      <c r="J22" s="45" t="s">
        <v>287</v>
      </c>
      <c r="O22">
        <f>(I22*21)/100</f>
        <v>0</v>
      </c>
      <c r="P22" t="s">
        <v>27</v>
      </c>
    </row>
    <row r="23" spans="1:18" x14ac:dyDescent="0.2">
      <c r="A23" s="27" t="s">
        <v>53</v>
      </c>
      <c r="E23" s="28" t="s">
        <v>54</v>
      </c>
    </row>
    <row r="24" spans="1:18" ht="63.75" x14ac:dyDescent="0.2">
      <c r="A24" s="29" t="s">
        <v>55</v>
      </c>
      <c r="E24" s="30" t="s">
        <v>222</v>
      </c>
    </row>
    <row r="25" spans="1:18" x14ac:dyDescent="0.2">
      <c r="A25" t="s">
        <v>57</v>
      </c>
      <c r="E25" s="28" t="s">
        <v>63</v>
      </c>
    </row>
    <row r="26" spans="1:18" ht="12.75" customHeight="1" x14ac:dyDescent="0.2">
      <c r="A26" s="5" t="s">
        <v>47</v>
      </c>
      <c r="B26" s="5"/>
      <c r="C26" s="31" t="s">
        <v>27</v>
      </c>
      <c r="D26" s="5"/>
      <c r="E26" s="20" t="s">
        <v>70</v>
      </c>
      <c r="F26" s="5"/>
      <c r="G26" s="5"/>
      <c r="H26" s="5"/>
      <c r="I26" s="32">
        <f>0+Q26</f>
        <v>0</v>
      </c>
      <c r="O26">
        <f>0+R26</f>
        <v>0</v>
      </c>
      <c r="Q26">
        <f>0+I27+I31+I35+I39+I43+I47+I51+I55+I59+I63+I67+I71+I75</f>
        <v>0</v>
      </c>
      <c r="R26">
        <f>0+O27+O31+O35+O39+O43+O47+O51+O55+O59+O63+O67+O71+O75</f>
        <v>0</v>
      </c>
    </row>
    <row r="27" spans="1:18" ht="25.5" x14ac:dyDescent="0.2">
      <c r="A27" s="17" t="s">
        <v>49</v>
      </c>
      <c r="B27" s="22" t="s">
        <v>39</v>
      </c>
      <c r="C27" s="22" t="s">
        <v>71</v>
      </c>
      <c r="D27" s="17" t="s">
        <v>33</v>
      </c>
      <c r="E27" s="23" t="s">
        <v>72</v>
      </c>
      <c r="F27" s="24" t="s">
        <v>52</v>
      </c>
      <c r="G27" s="25">
        <v>2980</v>
      </c>
      <c r="H27" s="43">
        <v>0</v>
      </c>
      <c r="I27" s="26">
        <f>ROUND(ROUND(H27,2)*ROUND(G27,3),2)</f>
        <v>0</v>
      </c>
      <c r="J27" s="45" t="s">
        <v>287</v>
      </c>
      <c r="O27">
        <f>(I27*21)/100</f>
        <v>0</v>
      </c>
      <c r="P27" t="s">
        <v>27</v>
      </c>
    </row>
    <row r="28" spans="1:18" x14ac:dyDescent="0.2">
      <c r="A28" s="27" t="s">
        <v>53</v>
      </c>
      <c r="E28" s="28" t="s">
        <v>54</v>
      </c>
    </row>
    <row r="29" spans="1:18" ht="229.5" x14ac:dyDescent="0.2">
      <c r="A29" s="29" t="s">
        <v>55</v>
      </c>
      <c r="E29" s="30" t="s">
        <v>223</v>
      </c>
    </row>
    <row r="30" spans="1:18" x14ac:dyDescent="0.2">
      <c r="A30" t="s">
        <v>57</v>
      </c>
      <c r="E30" s="28" t="s">
        <v>63</v>
      </c>
    </row>
    <row r="31" spans="1:18" ht="38.25" x14ac:dyDescent="0.2">
      <c r="A31" s="17" t="s">
        <v>49</v>
      </c>
      <c r="B31" s="22" t="s">
        <v>41</v>
      </c>
      <c r="C31" s="22" t="s">
        <v>74</v>
      </c>
      <c r="D31" s="17" t="s">
        <v>33</v>
      </c>
      <c r="E31" s="23" t="s">
        <v>75</v>
      </c>
      <c r="F31" s="24" t="s">
        <v>76</v>
      </c>
      <c r="G31" s="25">
        <v>857</v>
      </c>
      <c r="H31" s="43">
        <v>0</v>
      </c>
      <c r="I31" s="26">
        <f>ROUND(ROUND(H31,2)*ROUND(G31,3),2)</f>
        <v>0</v>
      </c>
      <c r="J31" s="45" t="s">
        <v>287</v>
      </c>
      <c r="O31">
        <f>(I31*21)/100</f>
        <v>0</v>
      </c>
      <c r="P31" t="s">
        <v>27</v>
      </c>
    </row>
    <row r="32" spans="1:18" x14ac:dyDescent="0.2">
      <c r="A32" s="27" t="s">
        <v>53</v>
      </c>
      <c r="E32" s="28" t="s">
        <v>77</v>
      </c>
    </row>
    <row r="33" spans="1:16" ht="63.75" x14ac:dyDescent="0.2">
      <c r="A33" s="29" t="s">
        <v>55</v>
      </c>
      <c r="E33" s="30" t="s">
        <v>224</v>
      </c>
    </row>
    <row r="34" spans="1:16" x14ac:dyDescent="0.2">
      <c r="A34" t="s">
        <v>57</v>
      </c>
      <c r="E34" s="28" t="s">
        <v>63</v>
      </c>
    </row>
    <row r="35" spans="1:16" ht="25.5" x14ac:dyDescent="0.2">
      <c r="A35" s="17" t="s">
        <v>49</v>
      </c>
      <c r="B35" s="22" t="s">
        <v>79</v>
      </c>
      <c r="C35" s="22" t="s">
        <v>80</v>
      </c>
      <c r="D35" s="17" t="s">
        <v>33</v>
      </c>
      <c r="E35" s="23" t="s">
        <v>81</v>
      </c>
      <c r="F35" s="24" t="s">
        <v>52</v>
      </c>
      <c r="G35" s="25">
        <v>3580</v>
      </c>
      <c r="H35" s="43">
        <v>0</v>
      </c>
      <c r="I35" s="26">
        <f>ROUND(ROUND(H35,2)*ROUND(G35,3),2)</f>
        <v>0</v>
      </c>
      <c r="J35" s="45" t="s">
        <v>287</v>
      </c>
      <c r="O35">
        <f>(I35*21)/100</f>
        <v>0</v>
      </c>
      <c r="P35" t="s">
        <v>27</v>
      </c>
    </row>
    <row r="36" spans="1:16" x14ac:dyDescent="0.2">
      <c r="A36" s="27" t="s">
        <v>53</v>
      </c>
      <c r="E36" s="28" t="s">
        <v>54</v>
      </c>
    </row>
    <row r="37" spans="1:16" ht="38.25" x14ac:dyDescent="0.2">
      <c r="A37" s="29" t="s">
        <v>55</v>
      </c>
      <c r="E37" s="30" t="s">
        <v>225</v>
      </c>
    </row>
    <row r="38" spans="1:16" x14ac:dyDescent="0.2">
      <c r="A38" t="s">
        <v>57</v>
      </c>
      <c r="E38" s="28" t="s">
        <v>63</v>
      </c>
    </row>
    <row r="39" spans="1:16" ht="25.5" x14ac:dyDescent="0.2">
      <c r="A39" s="17" t="s">
        <v>49</v>
      </c>
      <c r="B39" s="22" t="s">
        <v>83</v>
      </c>
      <c r="C39" s="22" t="s">
        <v>226</v>
      </c>
      <c r="D39" s="17" t="s">
        <v>33</v>
      </c>
      <c r="E39" s="23" t="s">
        <v>227</v>
      </c>
      <c r="F39" s="24" t="s">
        <v>52</v>
      </c>
      <c r="G39" s="25">
        <v>250</v>
      </c>
      <c r="H39" s="43">
        <v>0</v>
      </c>
      <c r="I39" s="26">
        <f>ROUND(ROUND(H39,2)*ROUND(G39,3),2)</f>
        <v>0</v>
      </c>
      <c r="J39" s="45" t="s">
        <v>287</v>
      </c>
      <c r="O39">
        <f>(I39*21)/100</f>
        <v>0</v>
      </c>
      <c r="P39" t="s">
        <v>27</v>
      </c>
    </row>
    <row r="40" spans="1:16" x14ac:dyDescent="0.2">
      <c r="A40" s="27" t="s">
        <v>53</v>
      </c>
      <c r="E40" s="28" t="s">
        <v>54</v>
      </c>
    </row>
    <row r="41" spans="1:16" ht="25.5" x14ac:dyDescent="0.2">
      <c r="A41" s="29" t="s">
        <v>55</v>
      </c>
      <c r="E41" s="30" t="s">
        <v>228</v>
      </c>
    </row>
    <row r="42" spans="1:16" x14ac:dyDescent="0.2">
      <c r="A42" t="s">
        <v>57</v>
      </c>
      <c r="E42" s="28" t="s">
        <v>63</v>
      </c>
    </row>
    <row r="43" spans="1:16" x14ac:dyDescent="0.2">
      <c r="A43" s="17" t="s">
        <v>49</v>
      </c>
      <c r="B43" s="22" t="s">
        <v>44</v>
      </c>
      <c r="C43" s="22" t="s">
        <v>229</v>
      </c>
      <c r="D43" s="17" t="s">
        <v>33</v>
      </c>
      <c r="E43" s="23" t="s">
        <v>230</v>
      </c>
      <c r="F43" s="24" t="s">
        <v>52</v>
      </c>
      <c r="G43" s="25">
        <v>300</v>
      </c>
      <c r="H43" s="43">
        <v>0</v>
      </c>
      <c r="I43" s="26">
        <f>ROUND(ROUND(H43,2)*ROUND(G43,3),2)</f>
        <v>0</v>
      </c>
      <c r="J43" s="45" t="s">
        <v>287</v>
      </c>
      <c r="O43">
        <f>(I43*21)/100</f>
        <v>0</v>
      </c>
      <c r="P43" t="s">
        <v>27</v>
      </c>
    </row>
    <row r="44" spans="1:16" x14ac:dyDescent="0.2">
      <c r="A44" s="27" t="s">
        <v>53</v>
      </c>
      <c r="E44" s="28" t="s">
        <v>54</v>
      </c>
    </row>
    <row r="45" spans="1:16" ht="25.5" x14ac:dyDescent="0.2">
      <c r="A45" s="29" t="s">
        <v>55</v>
      </c>
      <c r="E45" s="30" t="s">
        <v>231</v>
      </c>
    </row>
    <row r="46" spans="1:16" x14ac:dyDescent="0.2">
      <c r="A46" t="s">
        <v>57</v>
      </c>
      <c r="E46" s="28" t="s">
        <v>63</v>
      </c>
    </row>
    <row r="47" spans="1:16" ht="25.5" x14ac:dyDescent="0.2">
      <c r="A47" s="17" t="s">
        <v>49</v>
      </c>
      <c r="B47" s="22" t="s">
        <v>46</v>
      </c>
      <c r="C47" s="22" t="s">
        <v>84</v>
      </c>
      <c r="D47" s="17" t="s">
        <v>33</v>
      </c>
      <c r="E47" s="23" t="s">
        <v>85</v>
      </c>
      <c r="F47" s="24" t="s">
        <v>86</v>
      </c>
      <c r="G47" s="25">
        <v>940</v>
      </c>
      <c r="H47" s="43">
        <v>0</v>
      </c>
      <c r="I47" s="26">
        <f>ROUND(ROUND(H47,2)*ROUND(G47,3),2)</f>
        <v>0</v>
      </c>
      <c r="J47" s="45" t="s">
        <v>287</v>
      </c>
      <c r="O47">
        <f>(I47*21)/100</f>
        <v>0</v>
      </c>
      <c r="P47" t="s">
        <v>27</v>
      </c>
    </row>
    <row r="48" spans="1:16" x14ac:dyDescent="0.2">
      <c r="A48" s="27" t="s">
        <v>53</v>
      </c>
      <c r="E48" s="28" t="s">
        <v>54</v>
      </c>
    </row>
    <row r="49" spans="1:16" ht="38.25" x14ac:dyDescent="0.2">
      <c r="A49" s="29" t="s">
        <v>55</v>
      </c>
      <c r="E49" s="30" t="s">
        <v>232</v>
      </c>
    </row>
    <row r="50" spans="1:16" x14ac:dyDescent="0.2">
      <c r="A50" t="s">
        <v>57</v>
      </c>
      <c r="E50" s="28" t="s">
        <v>63</v>
      </c>
    </row>
    <row r="51" spans="1:16" x14ac:dyDescent="0.2">
      <c r="A51" s="17" t="s">
        <v>49</v>
      </c>
      <c r="B51" s="22" t="s">
        <v>94</v>
      </c>
      <c r="C51" s="22" t="s">
        <v>88</v>
      </c>
      <c r="D51" s="17" t="s">
        <v>33</v>
      </c>
      <c r="E51" s="23" t="s">
        <v>89</v>
      </c>
      <c r="F51" s="24" t="s">
        <v>86</v>
      </c>
      <c r="G51" s="25">
        <v>1130</v>
      </c>
      <c r="H51" s="43">
        <v>0</v>
      </c>
      <c r="I51" s="26">
        <f>ROUND(ROUND(H51,2)*ROUND(G51,3),2)</f>
        <v>0</v>
      </c>
      <c r="J51" s="45" t="s">
        <v>287</v>
      </c>
      <c r="O51">
        <f>(I51*21)/100</f>
        <v>0</v>
      </c>
      <c r="P51" t="s">
        <v>27</v>
      </c>
    </row>
    <row r="52" spans="1:16" x14ac:dyDescent="0.2">
      <c r="A52" s="27" t="s">
        <v>53</v>
      </c>
      <c r="E52" s="28" t="s">
        <v>54</v>
      </c>
    </row>
    <row r="53" spans="1:16" ht="25.5" x14ac:dyDescent="0.2">
      <c r="A53" s="29" t="s">
        <v>55</v>
      </c>
      <c r="E53" s="30" t="s">
        <v>233</v>
      </c>
    </row>
    <row r="54" spans="1:16" x14ac:dyDescent="0.2">
      <c r="A54" t="s">
        <v>57</v>
      </c>
      <c r="E54" s="28" t="s">
        <v>63</v>
      </c>
    </row>
    <row r="55" spans="1:16" x14ac:dyDescent="0.2">
      <c r="A55" s="17" t="s">
        <v>49</v>
      </c>
      <c r="B55" s="22" t="s">
        <v>99</v>
      </c>
      <c r="C55" s="22" t="s">
        <v>91</v>
      </c>
      <c r="D55" s="17" t="s">
        <v>33</v>
      </c>
      <c r="E55" s="23" t="s">
        <v>92</v>
      </c>
      <c r="F55" s="24" t="s">
        <v>76</v>
      </c>
      <c r="G55" s="25">
        <v>80</v>
      </c>
      <c r="H55" s="43">
        <v>0</v>
      </c>
      <c r="I55" s="26">
        <f>ROUND(ROUND(H55,2)*ROUND(G55,3),2)</f>
        <v>0</v>
      </c>
      <c r="J55" s="45" t="s">
        <v>287</v>
      </c>
      <c r="O55">
        <f>(I55*21)/100</f>
        <v>0</v>
      </c>
      <c r="P55" t="s">
        <v>27</v>
      </c>
    </row>
    <row r="56" spans="1:16" x14ac:dyDescent="0.2">
      <c r="A56" s="27" t="s">
        <v>53</v>
      </c>
      <c r="E56" s="28" t="s">
        <v>54</v>
      </c>
    </row>
    <row r="57" spans="1:16" x14ac:dyDescent="0.2">
      <c r="A57" s="29" t="s">
        <v>55</v>
      </c>
      <c r="E57" s="30" t="s">
        <v>93</v>
      </c>
    </row>
    <row r="58" spans="1:16" x14ac:dyDescent="0.2">
      <c r="A58" t="s">
        <v>57</v>
      </c>
      <c r="E58" s="28" t="s">
        <v>63</v>
      </c>
    </row>
    <row r="59" spans="1:16" x14ac:dyDescent="0.2">
      <c r="A59" s="17" t="s">
        <v>49</v>
      </c>
      <c r="B59" s="22" t="s">
        <v>103</v>
      </c>
      <c r="C59" s="22" t="s">
        <v>95</v>
      </c>
      <c r="D59" s="17" t="s">
        <v>33</v>
      </c>
      <c r="E59" s="23" t="s">
        <v>96</v>
      </c>
      <c r="F59" s="24" t="s">
        <v>76</v>
      </c>
      <c r="G59" s="25">
        <v>10000</v>
      </c>
      <c r="H59" s="43">
        <v>0</v>
      </c>
      <c r="I59" s="26">
        <f>ROUND(ROUND(H59,2)*ROUND(G59,3),2)</f>
        <v>0</v>
      </c>
      <c r="J59" s="45" t="s">
        <v>287</v>
      </c>
      <c r="O59">
        <f>(I59*21)/100</f>
        <v>0</v>
      </c>
      <c r="P59" t="s">
        <v>27</v>
      </c>
    </row>
    <row r="60" spans="1:16" x14ac:dyDescent="0.2">
      <c r="A60" s="27" t="s">
        <v>53</v>
      </c>
      <c r="E60" s="28" t="s">
        <v>97</v>
      </c>
    </row>
    <row r="61" spans="1:16" ht="38.25" x14ac:dyDescent="0.2">
      <c r="A61" s="29" t="s">
        <v>55</v>
      </c>
      <c r="E61" s="30" t="s">
        <v>234</v>
      </c>
    </row>
    <row r="62" spans="1:16" x14ac:dyDescent="0.2">
      <c r="A62" t="s">
        <v>57</v>
      </c>
      <c r="E62" s="28" t="s">
        <v>63</v>
      </c>
    </row>
    <row r="63" spans="1:16" ht="25.5" x14ac:dyDescent="0.2">
      <c r="A63" s="17" t="s">
        <v>49</v>
      </c>
      <c r="B63" s="22" t="s">
        <v>108</v>
      </c>
      <c r="C63" s="22" t="s">
        <v>100</v>
      </c>
      <c r="D63" s="17" t="s">
        <v>33</v>
      </c>
      <c r="E63" s="23" t="s">
        <v>101</v>
      </c>
      <c r="F63" s="24" t="s">
        <v>52</v>
      </c>
      <c r="G63" s="25">
        <v>87.843000000000004</v>
      </c>
      <c r="H63" s="43">
        <v>0</v>
      </c>
      <c r="I63" s="26">
        <f>ROUND(ROUND(H63,2)*ROUND(G63,3),2)</f>
        <v>0</v>
      </c>
      <c r="J63" s="45" t="s">
        <v>287</v>
      </c>
      <c r="O63">
        <f>(I63*21)/100</f>
        <v>0</v>
      </c>
      <c r="P63" t="s">
        <v>27</v>
      </c>
    </row>
    <row r="64" spans="1:16" x14ac:dyDescent="0.2">
      <c r="A64" s="27" t="s">
        <v>53</v>
      </c>
      <c r="E64" s="28" t="s">
        <v>54</v>
      </c>
    </row>
    <row r="65" spans="1:18" ht="25.5" x14ac:dyDescent="0.2">
      <c r="A65" s="29" t="s">
        <v>55</v>
      </c>
      <c r="E65" s="30" t="s">
        <v>235</v>
      </c>
    </row>
    <row r="66" spans="1:18" x14ac:dyDescent="0.2">
      <c r="A66" t="s">
        <v>57</v>
      </c>
      <c r="E66" s="28" t="s">
        <v>63</v>
      </c>
    </row>
    <row r="67" spans="1:18" x14ac:dyDescent="0.2">
      <c r="A67" s="17" t="s">
        <v>49</v>
      </c>
      <c r="B67" s="22" t="s">
        <v>112</v>
      </c>
      <c r="C67" s="22" t="s">
        <v>104</v>
      </c>
      <c r="D67" s="17" t="s">
        <v>33</v>
      </c>
      <c r="E67" s="23" t="s">
        <v>105</v>
      </c>
      <c r="F67" s="24" t="s">
        <v>106</v>
      </c>
      <c r="G67" s="25">
        <v>43.921999999999997</v>
      </c>
      <c r="H67" s="43">
        <v>0</v>
      </c>
      <c r="I67" s="26">
        <f>ROUND(ROUND(H67,2)*ROUND(G67,3),2)</f>
        <v>0</v>
      </c>
      <c r="J67" s="45" t="s">
        <v>287</v>
      </c>
      <c r="O67">
        <f>(I67*21)/100</f>
        <v>0</v>
      </c>
      <c r="P67" t="s">
        <v>27</v>
      </c>
    </row>
    <row r="68" spans="1:18" x14ac:dyDescent="0.2">
      <c r="A68" s="27" t="s">
        <v>53</v>
      </c>
      <c r="E68" s="28" t="s">
        <v>54</v>
      </c>
    </row>
    <row r="69" spans="1:18" x14ac:dyDescent="0.2">
      <c r="A69" s="29" t="s">
        <v>55</v>
      </c>
      <c r="E69" s="30" t="s">
        <v>236</v>
      </c>
    </row>
    <row r="70" spans="1:18" x14ac:dyDescent="0.2">
      <c r="A70" t="s">
        <v>57</v>
      </c>
      <c r="E70" s="28" t="s">
        <v>63</v>
      </c>
    </row>
    <row r="71" spans="1:18" ht="25.5" x14ac:dyDescent="0.2">
      <c r="A71" s="17" t="s">
        <v>49</v>
      </c>
      <c r="B71" s="22" t="s">
        <v>117</v>
      </c>
      <c r="C71" s="22" t="s">
        <v>109</v>
      </c>
      <c r="D71" s="17" t="s">
        <v>33</v>
      </c>
      <c r="E71" s="23" t="s">
        <v>110</v>
      </c>
      <c r="F71" s="24" t="s">
        <v>52</v>
      </c>
      <c r="G71" s="25">
        <v>87.843000000000004</v>
      </c>
      <c r="H71" s="43">
        <v>0</v>
      </c>
      <c r="I71" s="26">
        <f>ROUND(ROUND(H71,2)*ROUND(G71,3),2)</f>
        <v>0</v>
      </c>
      <c r="J71" s="45" t="s">
        <v>287</v>
      </c>
      <c r="O71">
        <f>(I71*21)/100</f>
        <v>0</v>
      </c>
      <c r="P71" t="s">
        <v>27</v>
      </c>
    </row>
    <row r="72" spans="1:18" x14ac:dyDescent="0.2">
      <c r="A72" s="27" t="s">
        <v>53</v>
      </c>
      <c r="E72" s="28" t="s">
        <v>54</v>
      </c>
    </row>
    <row r="73" spans="1:18" ht="25.5" x14ac:dyDescent="0.2">
      <c r="A73" s="29" t="s">
        <v>55</v>
      </c>
      <c r="E73" s="30" t="s">
        <v>237</v>
      </c>
    </row>
    <row r="74" spans="1:18" x14ac:dyDescent="0.2">
      <c r="A74" t="s">
        <v>57</v>
      </c>
      <c r="E74" s="28" t="s">
        <v>63</v>
      </c>
    </row>
    <row r="75" spans="1:18" x14ac:dyDescent="0.2">
      <c r="A75" s="17" t="s">
        <v>49</v>
      </c>
      <c r="B75" s="22" t="s">
        <v>121</v>
      </c>
      <c r="C75" s="22" t="s">
        <v>113</v>
      </c>
      <c r="D75" s="17" t="s">
        <v>33</v>
      </c>
      <c r="E75" s="23" t="s">
        <v>114</v>
      </c>
      <c r="F75" s="24" t="s">
        <v>106</v>
      </c>
      <c r="G75" s="25">
        <v>48.314</v>
      </c>
      <c r="H75" s="43">
        <v>0</v>
      </c>
      <c r="I75" s="26">
        <f>ROUND(ROUND(H75,2)*ROUND(G75,3),2)</f>
        <v>0</v>
      </c>
      <c r="J75" s="45" t="s">
        <v>287</v>
      </c>
      <c r="O75">
        <f>(I75*21)/100</f>
        <v>0</v>
      </c>
      <c r="P75" t="s">
        <v>27</v>
      </c>
    </row>
    <row r="76" spans="1:18" x14ac:dyDescent="0.2">
      <c r="A76" s="27" t="s">
        <v>53</v>
      </c>
      <c r="E76" s="28" t="s">
        <v>54</v>
      </c>
    </row>
    <row r="77" spans="1:18" ht="25.5" x14ac:dyDescent="0.2">
      <c r="A77" s="29" t="s">
        <v>55</v>
      </c>
      <c r="E77" s="30" t="s">
        <v>238</v>
      </c>
    </row>
    <row r="78" spans="1:18" x14ac:dyDescent="0.2">
      <c r="A78" t="s">
        <v>57</v>
      </c>
      <c r="E78" s="28" t="s">
        <v>63</v>
      </c>
    </row>
    <row r="79" spans="1:18" ht="12.75" customHeight="1" x14ac:dyDescent="0.2">
      <c r="A79" s="5" t="s">
        <v>47</v>
      </c>
      <c r="B79" s="5"/>
      <c r="C79" s="31" t="s">
        <v>26</v>
      </c>
      <c r="D79" s="5"/>
      <c r="E79" s="20" t="s">
        <v>116</v>
      </c>
      <c r="F79" s="5"/>
      <c r="G79" s="5"/>
      <c r="H79" s="5"/>
      <c r="I79" s="32">
        <f>0+Q79</f>
        <v>0</v>
      </c>
      <c r="O79">
        <f>0+R79</f>
        <v>0</v>
      </c>
      <c r="Q79">
        <f>0+I80+I84</f>
        <v>0</v>
      </c>
      <c r="R79">
        <f>0+O80+O84</f>
        <v>0</v>
      </c>
    </row>
    <row r="80" spans="1:18" ht="25.5" x14ac:dyDescent="0.2">
      <c r="A80" s="17" t="s">
        <v>49</v>
      </c>
      <c r="B80" s="22" t="s">
        <v>125</v>
      </c>
      <c r="C80" s="22" t="s">
        <v>118</v>
      </c>
      <c r="D80" s="17" t="s">
        <v>33</v>
      </c>
      <c r="E80" s="23" t="s">
        <v>119</v>
      </c>
      <c r="F80" s="24" t="s">
        <v>61</v>
      </c>
      <c r="G80" s="25">
        <v>120</v>
      </c>
      <c r="H80" s="43">
        <v>0</v>
      </c>
      <c r="I80" s="26">
        <f>ROUND(ROUND(H80,2)*ROUND(G80,3),2)</f>
        <v>0</v>
      </c>
      <c r="J80" s="45" t="s">
        <v>287</v>
      </c>
      <c r="O80">
        <f>(I80*21)/100</f>
        <v>0</v>
      </c>
      <c r="P80" t="s">
        <v>27</v>
      </c>
    </row>
    <row r="81" spans="1:18" x14ac:dyDescent="0.2">
      <c r="A81" s="27" t="s">
        <v>53</v>
      </c>
      <c r="E81" s="28" t="s">
        <v>54</v>
      </c>
    </row>
    <row r="82" spans="1:18" ht="63.75" x14ac:dyDescent="0.2">
      <c r="A82" s="29" t="s">
        <v>55</v>
      </c>
      <c r="E82" s="30" t="s">
        <v>239</v>
      </c>
    </row>
    <row r="83" spans="1:18" x14ac:dyDescent="0.2">
      <c r="A83" t="s">
        <v>57</v>
      </c>
      <c r="E83" s="28" t="s">
        <v>63</v>
      </c>
    </row>
    <row r="84" spans="1:18" ht="25.5" x14ac:dyDescent="0.2">
      <c r="A84" s="17" t="s">
        <v>49</v>
      </c>
      <c r="B84" s="22" t="s">
        <v>129</v>
      </c>
      <c r="C84" s="22" t="s">
        <v>122</v>
      </c>
      <c r="D84" s="17" t="s">
        <v>33</v>
      </c>
      <c r="E84" s="23" t="s">
        <v>119</v>
      </c>
      <c r="F84" s="24" t="s">
        <v>61</v>
      </c>
      <c r="G84" s="25">
        <v>120</v>
      </c>
      <c r="H84" s="43">
        <v>0</v>
      </c>
      <c r="I84" s="26">
        <f>ROUND(ROUND(H84,2)*ROUND(G84,3),2)</f>
        <v>0</v>
      </c>
      <c r="J84" s="45" t="s">
        <v>287</v>
      </c>
      <c r="O84">
        <f>(I84*21)/100</f>
        <v>0</v>
      </c>
      <c r="P84" t="s">
        <v>27</v>
      </c>
    </row>
    <row r="85" spans="1:18" x14ac:dyDescent="0.2">
      <c r="A85" s="27" t="s">
        <v>53</v>
      </c>
      <c r="E85" s="28" t="s">
        <v>54</v>
      </c>
    </row>
    <row r="86" spans="1:18" x14ac:dyDescent="0.2">
      <c r="A86" s="29" t="s">
        <v>55</v>
      </c>
      <c r="E86" s="30" t="s">
        <v>240</v>
      </c>
    </row>
    <row r="87" spans="1:18" x14ac:dyDescent="0.2">
      <c r="A87" t="s">
        <v>57</v>
      </c>
      <c r="E87" s="28" t="s">
        <v>63</v>
      </c>
    </row>
    <row r="88" spans="1:18" ht="12.75" customHeight="1" x14ac:dyDescent="0.2">
      <c r="A88" s="5" t="s">
        <v>47</v>
      </c>
      <c r="B88" s="5"/>
      <c r="C88" s="31" t="s">
        <v>37</v>
      </c>
      <c r="D88" s="5"/>
      <c r="E88" s="20" t="s">
        <v>124</v>
      </c>
      <c r="F88" s="5"/>
      <c r="G88" s="5"/>
      <c r="H88" s="5"/>
      <c r="I88" s="32">
        <f>0+Q88</f>
        <v>0</v>
      </c>
      <c r="O88">
        <f>0+R88</f>
        <v>0</v>
      </c>
      <c r="Q88">
        <f>0+I89+I93+I97+I101+I105+I109+I113+I117+I121+I125</f>
        <v>0</v>
      </c>
      <c r="R88">
        <f>0+O89+O93+O97+O101+O105+O109+O113+O117+O121+O125</f>
        <v>0</v>
      </c>
    </row>
    <row r="89" spans="1:18" ht="25.5" x14ac:dyDescent="0.2">
      <c r="A89" s="17" t="s">
        <v>49</v>
      </c>
      <c r="B89" s="22" t="s">
        <v>133</v>
      </c>
      <c r="C89" s="22" t="s">
        <v>126</v>
      </c>
      <c r="D89" s="17" t="s">
        <v>33</v>
      </c>
      <c r="E89" s="23" t="s">
        <v>127</v>
      </c>
      <c r="F89" s="24" t="s">
        <v>52</v>
      </c>
      <c r="G89" s="25">
        <v>1100</v>
      </c>
      <c r="H89" s="43">
        <v>0</v>
      </c>
      <c r="I89" s="26">
        <f>ROUND(ROUND(H89,2)*ROUND(G89,3),2)</f>
        <v>0</v>
      </c>
      <c r="J89" s="45" t="s">
        <v>287</v>
      </c>
      <c r="O89">
        <f>(I89*21)/100</f>
        <v>0</v>
      </c>
      <c r="P89" t="s">
        <v>27</v>
      </c>
    </row>
    <row r="90" spans="1:18" x14ac:dyDescent="0.2">
      <c r="A90" s="27" t="s">
        <v>53</v>
      </c>
      <c r="E90" s="28" t="s">
        <v>54</v>
      </c>
    </row>
    <row r="91" spans="1:18" ht="63.75" x14ac:dyDescent="0.2">
      <c r="A91" s="29" t="s">
        <v>55</v>
      </c>
      <c r="E91" s="30" t="s">
        <v>241</v>
      </c>
    </row>
    <row r="92" spans="1:18" x14ac:dyDescent="0.2">
      <c r="A92" t="s">
        <v>57</v>
      </c>
      <c r="E92" s="28" t="s">
        <v>63</v>
      </c>
    </row>
    <row r="93" spans="1:18" x14ac:dyDescent="0.2">
      <c r="A93" s="17" t="s">
        <v>49</v>
      </c>
      <c r="B93" s="22" t="s">
        <v>137</v>
      </c>
      <c r="C93" s="22" t="s">
        <v>130</v>
      </c>
      <c r="D93" s="17" t="s">
        <v>33</v>
      </c>
      <c r="E93" s="23" t="s">
        <v>131</v>
      </c>
      <c r="F93" s="24" t="s">
        <v>52</v>
      </c>
      <c r="G93" s="25">
        <v>1400</v>
      </c>
      <c r="H93" s="43">
        <v>0</v>
      </c>
      <c r="I93" s="26">
        <f>ROUND(ROUND(H93,2)*ROUND(G93,3),2)</f>
        <v>0</v>
      </c>
      <c r="J93" s="45" t="s">
        <v>287</v>
      </c>
      <c r="O93">
        <f>(I93*21)/100</f>
        <v>0</v>
      </c>
      <c r="P93" t="s">
        <v>27</v>
      </c>
    </row>
    <row r="94" spans="1:18" x14ac:dyDescent="0.2">
      <c r="A94" s="27" t="s">
        <v>53</v>
      </c>
      <c r="E94" s="28" t="s">
        <v>54</v>
      </c>
    </row>
    <row r="95" spans="1:18" ht="25.5" x14ac:dyDescent="0.2">
      <c r="A95" s="29" t="s">
        <v>55</v>
      </c>
      <c r="E95" s="30" t="s">
        <v>242</v>
      </c>
    </row>
    <row r="96" spans="1:18" x14ac:dyDescent="0.2">
      <c r="A96" t="s">
        <v>57</v>
      </c>
      <c r="E96" s="28" t="s">
        <v>63</v>
      </c>
    </row>
    <row r="97" spans="1:16" ht="25.5" x14ac:dyDescent="0.2">
      <c r="A97" s="17" t="s">
        <v>49</v>
      </c>
      <c r="B97" s="22" t="s">
        <v>141</v>
      </c>
      <c r="C97" s="22" t="s">
        <v>134</v>
      </c>
      <c r="D97" s="17" t="s">
        <v>33</v>
      </c>
      <c r="E97" s="23" t="s">
        <v>135</v>
      </c>
      <c r="F97" s="24" t="s">
        <v>52</v>
      </c>
      <c r="G97" s="25">
        <v>1100</v>
      </c>
      <c r="H97" s="43">
        <v>0</v>
      </c>
      <c r="I97" s="26">
        <f>ROUND(ROUND(H97,2)*ROUND(G97,3),2)</f>
        <v>0</v>
      </c>
      <c r="J97" s="45" t="s">
        <v>287</v>
      </c>
      <c r="O97">
        <f>(I97*21)/100</f>
        <v>0</v>
      </c>
      <c r="P97" t="s">
        <v>27</v>
      </c>
    </row>
    <row r="98" spans="1:16" x14ac:dyDescent="0.2">
      <c r="A98" s="27" t="s">
        <v>53</v>
      </c>
      <c r="E98" s="28" t="s">
        <v>54</v>
      </c>
    </row>
    <row r="99" spans="1:16" x14ac:dyDescent="0.2">
      <c r="A99" s="29" t="s">
        <v>55</v>
      </c>
      <c r="E99" s="30" t="s">
        <v>136</v>
      </c>
    </row>
    <row r="100" spans="1:16" x14ac:dyDescent="0.2">
      <c r="A100" t="s">
        <v>57</v>
      </c>
      <c r="E100" s="28" t="s">
        <v>63</v>
      </c>
    </row>
    <row r="101" spans="1:16" x14ac:dyDescent="0.2">
      <c r="A101" s="17" t="s">
        <v>49</v>
      </c>
      <c r="B101" s="22" t="s">
        <v>146</v>
      </c>
      <c r="C101" s="22" t="s">
        <v>138</v>
      </c>
      <c r="D101" s="17" t="s">
        <v>33</v>
      </c>
      <c r="E101" s="23" t="s">
        <v>139</v>
      </c>
      <c r="F101" s="24" t="s">
        <v>86</v>
      </c>
      <c r="G101" s="25">
        <v>10</v>
      </c>
      <c r="H101" s="43">
        <v>0</v>
      </c>
      <c r="I101" s="26">
        <f>ROUND(ROUND(H101,2)*ROUND(G101,3),2)</f>
        <v>0</v>
      </c>
      <c r="J101" s="45" t="s">
        <v>287</v>
      </c>
      <c r="O101">
        <f>(I101*21)/100</f>
        <v>0</v>
      </c>
      <c r="P101" t="s">
        <v>27</v>
      </c>
    </row>
    <row r="102" spans="1:16" x14ac:dyDescent="0.2">
      <c r="A102" s="27" t="s">
        <v>53</v>
      </c>
      <c r="E102" s="28" t="s">
        <v>54</v>
      </c>
    </row>
    <row r="103" spans="1:16" ht="25.5" x14ac:dyDescent="0.2">
      <c r="A103" s="29" t="s">
        <v>55</v>
      </c>
      <c r="E103" s="30" t="s">
        <v>243</v>
      </c>
    </row>
    <row r="104" spans="1:16" x14ac:dyDescent="0.2">
      <c r="A104" t="s">
        <v>57</v>
      </c>
      <c r="E104" s="28" t="s">
        <v>58</v>
      </c>
    </row>
    <row r="105" spans="1:16" ht="25.5" x14ac:dyDescent="0.2">
      <c r="A105" s="17" t="s">
        <v>49</v>
      </c>
      <c r="B105" s="22" t="s">
        <v>150</v>
      </c>
      <c r="C105" s="22" t="s">
        <v>142</v>
      </c>
      <c r="D105" s="17" t="s">
        <v>33</v>
      </c>
      <c r="E105" s="23" t="s">
        <v>143</v>
      </c>
      <c r="F105" s="24" t="s">
        <v>144</v>
      </c>
      <c r="G105" s="25">
        <v>800</v>
      </c>
      <c r="H105" s="43">
        <v>0</v>
      </c>
      <c r="I105" s="26">
        <f>ROUND(ROUND(H105,2)*ROUND(G105,3),2)</f>
        <v>0</v>
      </c>
      <c r="J105" s="45" t="s">
        <v>287</v>
      </c>
      <c r="O105">
        <f>(I105*21)/100</f>
        <v>0</v>
      </c>
      <c r="P105" t="s">
        <v>27</v>
      </c>
    </row>
    <row r="106" spans="1:16" x14ac:dyDescent="0.2">
      <c r="A106" s="27" t="s">
        <v>53</v>
      </c>
      <c r="E106" s="28" t="s">
        <v>54</v>
      </c>
    </row>
    <row r="107" spans="1:16" ht="76.5" x14ac:dyDescent="0.2">
      <c r="A107" s="29" t="s">
        <v>55</v>
      </c>
      <c r="E107" s="30" t="s">
        <v>244</v>
      </c>
    </row>
    <row r="108" spans="1:16" x14ac:dyDescent="0.2">
      <c r="A108" t="s">
        <v>57</v>
      </c>
      <c r="E108" s="28" t="s">
        <v>63</v>
      </c>
    </row>
    <row r="109" spans="1:16" ht="25.5" x14ac:dyDescent="0.2">
      <c r="A109" s="17" t="s">
        <v>49</v>
      </c>
      <c r="B109" s="22" t="s">
        <v>154</v>
      </c>
      <c r="C109" s="22" t="s">
        <v>147</v>
      </c>
      <c r="D109" s="17" t="s">
        <v>33</v>
      </c>
      <c r="E109" s="23" t="s">
        <v>148</v>
      </c>
      <c r="F109" s="24" t="s">
        <v>61</v>
      </c>
      <c r="G109" s="25">
        <v>864.86</v>
      </c>
      <c r="H109" s="43">
        <v>0</v>
      </c>
      <c r="I109" s="26">
        <f>ROUND(ROUND(H109,2)*ROUND(G109,3),2)</f>
        <v>0</v>
      </c>
      <c r="J109" s="45" t="s">
        <v>287</v>
      </c>
      <c r="O109">
        <f>(I109*21)/100</f>
        <v>0</v>
      </c>
      <c r="P109" t="s">
        <v>27</v>
      </c>
    </row>
    <row r="110" spans="1:16" x14ac:dyDescent="0.2">
      <c r="A110" s="27" t="s">
        <v>53</v>
      </c>
      <c r="E110" s="28" t="s">
        <v>54</v>
      </c>
    </row>
    <row r="111" spans="1:16" ht="25.5" x14ac:dyDescent="0.2">
      <c r="A111" s="29" t="s">
        <v>55</v>
      </c>
      <c r="E111" s="30" t="s">
        <v>149</v>
      </c>
    </row>
    <row r="112" spans="1:16" x14ac:dyDescent="0.2">
      <c r="A112" t="s">
        <v>57</v>
      </c>
      <c r="E112" s="28" t="s">
        <v>63</v>
      </c>
    </row>
    <row r="113" spans="1:16" ht="25.5" x14ac:dyDescent="0.2">
      <c r="A113" s="17" t="s">
        <v>49</v>
      </c>
      <c r="B113" s="22" t="s">
        <v>158</v>
      </c>
      <c r="C113" s="22" t="s">
        <v>151</v>
      </c>
      <c r="D113" s="17" t="s">
        <v>33</v>
      </c>
      <c r="E113" s="23" t="s">
        <v>152</v>
      </c>
      <c r="F113" s="24" t="s">
        <v>61</v>
      </c>
      <c r="G113" s="25">
        <v>430</v>
      </c>
      <c r="H113" s="43">
        <v>0</v>
      </c>
      <c r="I113" s="26">
        <f>ROUND(ROUND(H113,2)*ROUND(G113,3),2)</f>
        <v>0</v>
      </c>
      <c r="J113" s="45" t="s">
        <v>287</v>
      </c>
      <c r="O113">
        <f>(I113*21)/100</f>
        <v>0</v>
      </c>
      <c r="P113" t="s">
        <v>27</v>
      </c>
    </row>
    <row r="114" spans="1:16" x14ac:dyDescent="0.2">
      <c r="A114" s="27" t="s">
        <v>53</v>
      </c>
      <c r="E114" s="28" t="s">
        <v>54</v>
      </c>
    </row>
    <row r="115" spans="1:16" ht="25.5" x14ac:dyDescent="0.2">
      <c r="A115" s="29" t="s">
        <v>55</v>
      </c>
      <c r="E115" s="30" t="s">
        <v>245</v>
      </c>
    </row>
    <row r="116" spans="1:16" x14ac:dyDescent="0.2">
      <c r="A116" t="s">
        <v>57</v>
      </c>
      <c r="E116" s="28" t="s">
        <v>63</v>
      </c>
    </row>
    <row r="117" spans="1:16" x14ac:dyDescent="0.2">
      <c r="A117" s="17" t="s">
        <v>49</v>
      </c>
      <c r="B117" s="22" t="s">
        <v>162</v>
      </c>
      <c r="C117" s="22" t="s">
        <v>155</v>
      </c>
      <c r="D117" s="17" t="s">
        <v>33</v>
      </c>
      <c r="E117" s="23" t="s">
        <v>156</v>
      </c>
      <c r="F117" s="24" t="s">
        <v>61</v>
      </c>
      <c r="G117" s="25">
        <v>430</v>
      </c>
      <c r="H117" s="43">
        <v>0</v>
      </c>
      <c r="I117" s="26">
        <f>ROUND(ROUND(H117,2)*ROUND(G117,3),2)</f>
        <v>0</v>
      </c>
      <c r="J117" s="45" t="s">
        <v>287</v>
      </c>
      <c r="O117">
        <f>(I117*21)/100</f>
        <v>0</v>
      </c>
      <c r="P117" t="s">
        <v>27</v>
      </c>
    </row>
    <row r="118" spans="1:16" x14ac:dyDescent="0.2">
      <c r="A118" s="27" t="s">
        <v>53</v>
      </c>
      <c r="E118" s="28" t="s">
        <v>54</v>
      </c>
    </row>
    <row r="119" spans="1:16" x14ac:dyDescent="0.2">
      <c r="A119" s="29" t="s">
        <v>55</v>
      </c>
      <c r="E119" s="30" t="s">
        <v>246</v>
      </c>
    </row>
    <row r="120" spans="1:16" x14ac:dyDescent="0.2">
      <c r="A120" t="s">
        <v>57</v>
      </c>
      <c r="E120" s="28" t="s">
        <v>63</v>
      </c>
    </row>
    <row r="121" spans="1:16" ht="25.5" x14ac:dyDescent="0.2">
      <c r="A121" s="17" t="s">
        <v>49</v>
      </c>
      <c r="B121" s="22" t="s">
        <v>207</v>
      </c>
      <c r="C121" s="22" t="s">
        <v>159</v>
      </c>
      <c r="D121" s="17" t="s">
        <v>33</v>
      </c>
      <c r="E121" s="23" t="s">
        <v>160</v>
      </c>
      <c r="F121" s="24" t="s">
        <v>144</v>
      </c>
      <c r="G121" s="25">
        <v>234</v>
      </c>
      <c r="H121" s="43">
        <v>0</v>
      </c>
      <c r="I121" s="26">
        <f>ROUND(ROUND(H121,2)*ROUND(G121,3),2)</f>
        <v>0</v>
      </c>
      <c r="J121" s="45" t="s">
        <v>287</v>
      </c>
      <c r="O121">
        <f>(I121*21)/100</f>
        <v>0</v>
      </c>
      <c r="P121" t="s">
        <v>27</v>
      </c>
    </row>
    <row r="122" spans="1:16" x14ac:dyDescent="0.2">
      <c r="A122" s="27" t="s">
        <v>53</v>
      </c>
      <c r="E122" s="28" t="s">
        <v>54</v>
      </c>
    </row>
    <row r="123" spans="1:16" ht="38.25" x14ac:dyDescent="0.2">
      <c r="A123" s="29" t="s">
        <v>55</v>
      </c>
      <c r="E123" s="30" t="s">
        <v>247</v>
      </c>
    </row>
    <row r="124" spans="1:16" x14ac:dyDescent="0.2">
      <c r="A124" t="s">
        <v>57</v>
      </c>
      <c r="E124" s="28" t="s">
        <v>63</v>
      </c>
    </row>
    <row r="125" spans="1:16" ht="25.5" x14ac:dyDescent="0.2">
      <c r="A125" s="17" t="s">
        <v>49</v>
      </c>
      <c r="B125" s="22" t="s">
        <v>209</v>
      </c>
      <c r="C125" s="22" t="s">
        <v>163</v>
      </c>
      <c r="D125" s="17" t="s">
        <v>33</v>
      </c>
      <c r="E125" s="23" t="s">
        <v>164</v>
      </c>
      <c r="F125" s="24" t="s">
        <v>144</v>
      </c>
      <c r="G125" s="25">
        <v>610</v>
      </c>
      <c r="H125" s="43">
        <v>0</v>
      </c>
      <c r="I125" s="26">
        <f>ROUND(ROUND(H125,2)*ROUND(G125,3),2)</f>
        <v>0</v>
      </c>
      <c r="J125" s="45" t="s">
        <v>287</v>
      </c>
      <c r="O125">
        <f>(I125*21)/100</f>
        <v>0</v>
      </c>
      <c r="P125" t="s">
        <v>27</v>
      </c>
    </row>
    <row r="126" spans="1:16" x14ac:dyDescent="0.2">
      <c r="A126" s="27" t="s">
        <v>53</v>
      </c>
      <c r="E126" s="28" t="s">
        <v>54</v>
      </c>
    </row>
    <row r="127" spans="1:16" ht="38.25" x14ac:dyDescent="0.2">
      <c r="A127" s="29" t="s">
        <v>55</v>
      </c>
      <c r="E127" s="30" t="s">
        <v>248</v>
      </c>
    </row>
    <row r="128" spans="1:16" x14ac:dyDescent="0.2">
      <c r="A128" t="s">
        <v>57</v>
      </c>
      <c r="E128" s="28" t="s">
        <v>63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opLeftCell="B1" workbookViewId="0">
      <pane ySplit="8" topLeftCell="A9" activePane="bottomLeft" state="frozen"/>
      <selection pane="bottomLeft" activeCell="J13" sqref="J1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85546875" style="35" customWidth="1"/>
    <col min="11" max="14" width="8.140625" customWidth="1"/>
    <col min="15" max="18" width="8.140625" hidden="1" customWidth="1"/>
    <col min="19" max="20" width="8.140625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36"/>
      <c r="P1" t="s">
        <v>26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36"/>
      <c r="O2">
        <f>0+O9</f>
        <v>0</v>
      </c>
      <c r="P2" t="s">
        <v>26</v>
      </c>
    </row>
    <row r="3" spans="1:18" ht="15" customHeight="1" x14ac:dyDescent="0.25">
      <c r="A3" t="s">
        <v>12</v>
      </c>
      <c r="B3" s="10" t="s">
        <v>14</v>
      </c>
      <c r="C3" s="50" t="s">
        <v>15</v>
      </c>
      <c r="D3" s="47"/>
      <c r="E3" s="11" t="s">
        <v>16</v>
      </c>
      <c r="F3" s="1"/>
      <c r="G3" s="8"/>
      <c r="H3" s="7" t="s">
        <v>249</v>
      </c>
      <c r="I3" s="33">
        <f>0+I9</f>
        <v>0</v>
      </c>
      <c r="J3" s="36"/>
      <c r="O3" t="s">
        <v>23</v>
      </c>
      <c r="P3" t="s">
        <v>27</v>
      </c>
    </row>
    <row r="4" spans="1:18" ht="15" customHeight="1" x14ac:dyDescent="0.25">
      <c r="A4" t="s">
        <v>17</v>
      </c>
      <c r="B4" s="10" t="s">
        <v>18</v>
      </c>
      <c r="C4" s="50" t="s">
        <v>19</v>
      </c>
      <c r="D4" s="47"/>
      <c r="E4" s="11" t="s">
        <v>20</v>
      </c>
      <c r="F4" s="1"/>
      <c r="G4" s="1"/>
      <c r="H4" s="9"/>
      <c r="I4" s="9"/>
      <c r="J4" s="36"/>
      <c r="O4" t="s">
        <v>24</v>
      </c>
      <c r="P4" t="s">
        <v>27</v>
      </c>
    </row>
    <row r="5" spans="1:18" ht="12.75" customHeight="1" x14ac:dyDescent="0.25">
      <c r="A5" t="s">
        <v>21</v>
      </c>
      <c r="B5" s="13" t="s">
        <v>22</v>
      </c>
      <c r="C5" s="51" t="s">
        <v>288</v>
      </c>
      <c r="D5" s="52"/>
      <c r="E5" s="14" t="s">
        <v>250</v>
      </c>
      <c r="F5" s="5"/>
      <c r="G5" s="5"/>
      <c r="H5" s="5"/>
      <c r="I5" s="5"/>
      <c r="J5" s="36"/>
      <c r="O5" t="s">
        <v>25</v>
      </c>
      <c r="P5" t="s">
        <v>27</v>
      </c>
    </row>
    <row r="6" spans="1:18" ht="12.75" customHeight="1" x14ac:dyDescent="0.2">
      <c r="A6" s="53" t="s">
        <v>30</v>
      </c>
      <c r="B6" s="53" t="s">
        <v>32</v>
      </c>
      <c r="C6" s="53" t="s">
        <v>34</v>
      </c>
      <c r="D6" s="53" t="s">
        <v>35</v>
      </c>
      <c r="E6" s="53" t="s">
        <v>36</v>
      </c>
      <c r="F6" s="53" t="s">
        <v>38</v>
      </c>
      <c r="G6" s="53" t="s">
        <v>40</v>
      </c>
      <c r="H6" s="53" t="s">
        <v>42</v>
      </c>
      <c r="I6" s="53"/>
      <c r="J6" s="53" t="s">
        <v>280</v>
      </c>
    </row>
    <row r="7" spans="1:18" ht="12.75" customHeight="1" x14ac:dyDescent="0.2">
      <c r="A7" s="53"/>
      <c r="B7" s="53"/>
      <c r="C7" s="53"/>
      <c r="D7" s="53"/>
      <c r="E7" s="53"/>
      <c r="F7" s="53"/>
      <c r="G7" s="53"/>
      <c r="H7" s="12" t="s">
        <v>43</v>
      </c>
      <c r="I7" s="12" t="s">
        <v>45</v>
      </c>
      <c r="J7" s="53"/>
    </row>
    <row r="8" spans="1:18" ht="12.75" customHeight="1" x14ac:dyDescent="0.2">
      <c r="A8" s="12" t="s">
        <v>31</v>
      </c>
      <c r="B8" s="12" t="s">
        <v>33</v>
      </c>
      <c r="C8" s="12" t="s">
        <v>27</v>
      </c>
      <c r="D8" s="12" t="s">
        <v>26</v>
      </c>
      <c r="E8" s="12" t="s">
        <v>37</v>
      </c>
      <c r="F8" s="12" t="s">
        <v>39</v>
      </c>
      <c r="G8" s="12" t="s">
        <v>41</v>
      </c>
      <c r="H8" s="12" t="s">
        <v>44</v>
      </c>
      <c r="I8" s="12" t="s">
        <v>46</v>
      </c>
      <c r="J8" s="12">
        <v>11</v>
      </c>
    </row>
    <row r="9" spans="1:18" ht="12.75" customHeight="1" x14ac:dyDescent="0.2">
      <c r="A9" s="18" t="s">
        <v>47</v>
      </c>
      <c r="B9" s="18"/>
      <c r="C9" s="19" t="s">
        <v>33</v>
      </c>
      <c r="D9" s="18"/>
      <c r="E9" s="20" t="s">
        <v>251</v>
      </c>
      <c r="F9" s="18"/>
      <c r="G9" s="18"/>
      <c r="H9" s="18"/>
      <c r="I9" s="21">
        <f>0+Q9</f>
        <v>0</v>
      </c>
      <c r="J9" s="36"/>
      <c r="O9">
        <f>0+R9</f>
        <v>0</v>
      </c>
      <c r="Q9" s="46">
        <f>0+I10+I14+I18+I22+I26+I30+I34</f>
        <v>0</v>
      </c>
      <c r="R9">
        <f>0+O10+O14+O18+O22+O26+O30</f>
        <v>0</v>
      </c>
    </row>
    <row r="10" spans="1:18" x14ac:dyDescent="0.2">
      <c r="A10" s="17" t="s">
        <v>49</v>
      </c>
      <c r="B10" s="22" t="s">
        <v>33</v>
      </c>
      <c r="C10" s="22" t="s">
        <v>252</v>
      </c>
      <c r="D10" s="17" t="s">
        <v>33</v>
      </c>
      <c r="E10" s="23" t="s">
        <v>253</v>
      </c>
      <c r="F10" s="24" t="s">
        <v>254</v>
      </c>
      <c r="G10" s="25">
        <v>1</v>
      </c>
      <c r="H10" s="43">
        <v>0</v>
      </c>
      <c r="I10" s="26">
        <f>ROUND(ROUND(H10,2)*ROUND(G10,3),2)</f>
        <v>0</v>
      </c>
      <c r="J10" s="38" t="s">
        <v>281</v>
      </c>
      <c r="O10">
        <f>(I10*21)/100</f>
        <v>0</v>
      </c>
      <c r="P10" t="s">
        <v>27</v>
      </c>
    </row>
    <row r="11" spans="1:18" x14ac:dyDescent="0.2">
      <c r="A11" s="27" t="s">
        <v>53</v>
      </c>
      <c r="E11" s="28" t="s">
        <v>255</v>
      </c>
    </row>
    <row r="12" spans="1:18" ht="25.5" x14ac:dyDescent="0.2">
      <c r="A12" s="29" t="s">
        <v>55</v>
      </c>
      <c r="E12" s="30" t="s">
        <v>256</v>
      </c>
    </row>
    <row r="13" spans="1:18" ht="89.25" x14ac:dyDescent="0.2">
      <c r="A13" t="s">
        <v>57</v>
      </c>
      <c r="E13" s="28" t="s">
        <v>257</v>
      </c>
    </row>
    <row r="14" spans="1:18" x14ac:dyDescent="0.2">
      <c r="A14" s="17" t="s">
        <v>49</v>
      </c>
      <c r="B14" s="22" t="s">
        <v>27</v>
      </c>
      <c r="C14" s="22" t="s">
        <v>258</v>
      </c>
      <c r="D14" s="17" t="s">
        <v>33</v>
      </c>
      <c r="E14" s="23" t="s">
        <v>259</v>
      </c>
      <c r="F14" s="24" t="s">
        <v>254</v>
      </c>
      <c r="G14" s="25">
        <v>1</v>
      </c>
      <c r="H14" s="43">
        <v>0</v>
      </c>
      <c r="I14" s="26">
        <f>ROUND(ROUND(H14,2)*ROUND(G14,3),2)</f>
        <v>0</v>
      </c>
      <c r="J14" s="38" t="s">
        <v>281</v>
      </c>
      <c r="O14">
        <f>(I14*21)/100</f>
        <v>0</v>
      </c>
      <c r="P14" t="s">
        <v>27</v>
      </c>
    </row>
    <row r="15" spans="1:18" x14ac:dyDescent="0.2">
      <c r="A15" s="27" t="s">
        <v>53</v>
      </c>
      <c r="E15" s="28" t="s">
        <v>260</v>
      </c>
    </row>
    <row r="16" spans="1:18" ht="25.5" x14ac:dyDescent="0.2">
      <c r="A16" s="29" t="s">
        <v>55</v>
      </c>
      <c r="E16" s="30" t="s">
        <v>256</v>
      </c>
    </row>
    <row r="17" spans="1:16" ht="114.75" x14ac:dyDescent="0.2">
      <c r="A17" t="s">
        <v>57</v>
      </c>
      <c r="E17" s="28" t="s">
        <v>261</v>
      </c>
    </row>
    <row r="18" spans="1:16" x14ac:dyDescent="0.2">
      <c r="A18" s="17" t="s">
        <v>49</v>
      </c>
      <c r="B18" s="22" t="s">
        <v>26</v>
      </c>
      <c r="C18" s="22" t="s">
        <v>262</v>
      </c>
      <c r="D18" s="17" t="s">
        <v>54</v>
      </c>
      <c r="E18" s="23" t="s">
        <v>263</v>
      </c>
      <c r="F18" s="24" t="s">
        <v>254</v>
      </c>
      <c r="G18" s="25">
        <v>1</v>
      </c>
      <c r="H18" s="43">
        <v>0</v>
      </c>
      <c r="I18" s="26">
        <f>ROUND(ROUND(H18,2)*ROUND(G18,3),2)</f>
        <v>0</v>
      </c>
      <c r="J18" s="38" t="s">
        <v>281</v>
      </c>
      <c r="O18">
        <f>(I18*21)/100</f>
        <v>0</v>
      </c>
      <c r="P18" t="s">
        <v>27</v>
      </c>
    </row>
    <row r="19" spans="1:16" x14ac:dyDescent="0.2">
      <c r="A19" s="27" t="s">
        <v>53</v>
      </c>
      <c r="E19" s="28" t="s">
        <v>264</v>
      </c>
    </row>
    <row r="20" spans="1:16" ht="25.5" x14ac:dyDescent="0.2">
      <c r="A20" s="29" t="s">
        <v>55</v>
      </c>
      <c r="E20" s="30" t="s">
        <v>256</v>
      </c>
    </row>
    <row r="21" spans="1:16" ht="38.25" x14ac:dyDescent="0.2">
      <c r="A21" t="s">
        <v>57</v>
      </c>
      <c r="E21" s="28" t="s">
        <v>265</v>
      </c>
    </row>
    <row r="22" spans="1:16" x14ac:dyDescent="0.2">
      <c r="A22" s="17" t="s">
        <v>49</v>
      </c>
      <c r="B22" s="22" t="s">
        <v>37</v>
      </c>
      <c r="C22" s="22" t="s">
        <v>266</v>
      </c>
      <c r="D22" s="17" t="s">
        <v>33</v>
      </c>
      <c r="E22" s="23" t="s">
        <v>267</v>
      </c>
      <c r="F22" s="24" t="s">
        <v>268</v>
      </c>
      <c r="G22" s="25">
        <v>300</v>
      </c>
      <c r="H22" s="43">
        <v>0</v>
      </c>
      <c r="I22" s="26">
        <f>ROUND(ROUND(H22,2)*ROUND(G22,3),2)</f>
        <v>0</v>
      </c>
      <c r="J22" s="45" t="s">
        <v>287</v>
      </c>
      <c r="O22">
        <f>(I22*21)/100</f>
        <v>0</v>
      </c>
      <c r="P22" t="s">
        <v>27</v>
      </c>
    </row>
    <row r="23" spans="1:16" x14ac:dyDescent="0.2">
      <c r="A23" s="27" t="s">
        <v>53</v>
      </c>
      <c r="E23" s="28" t="s">
        <v>54</v>
      </c>
    </row>
    <row r="24" spans="1:16" ht="25.5" x14ac:dyDescent="0.2">
      <c r="A24" s="29" t="s">
        <v>55</v>
      </c>
      <c r="E24" s="30" t="s">
        <v>269</v>
      </c>
    </row>
    <row r="25" spans="1:16" ht="51" x14ac:dyDescent="0.2">
      <c r="A25" t="s">
        <v>57</v>
      </c>
      <c r="E25" s="28" t="s">
        <v>270</v>
      </c>
    </row>
    <row r="26" spans="1:16" x14ac:dyDescent="0.2">
      <c r="A26" s="17" t="s">
        <v>49</v>
      </c>
      <c r="B26" s="22" t="s">
        <v>39</v>
      </c>
      <c r="C26" s="22" t="s">
        <v>271</v>
      </c>
      <c r="D26" s="17" t="s">
        <v>33</v>
      </c>
      <c r="E26" s="23" t="s">
        <v>272</v>
      </c>
      <c r="F26" s="24" t="s">
        <v>273</v>
      </c>
      <c r="G26" s="25">
        <v>100</v>
      </c>
      <c r="H26" s="43">
        <v>0</v>
      </c>
      <c r="I26" s="26">
        <f>ROUND(ROUND(H26,2)*ROUND(G26,3),2)</f>
        <v>0</v>
      </c>
      <c r="J26" s="45" t="s">
        <v>287</v>
      </c>
      <c r="O26">
        <f>(I26*21)/100</f>
        <v>0</v>
      </c>
      <c r="P26" t="s">
        <v>27</v>
      </c>
    </row>
    <row r="27" spans="1:16" x14ac:dyDescent="0.2">
      <c r="A27" s="27" t="s">
        <v>53</v>
      </c>
      <c r="E27" s="28" t="s">
        <v>54</v>
      </c>
    </row>
    <row r="28" spans="1:16" x14ac:dyDescent="0.2">
      <c r="A28" s="29" t="s">
        <v>55</v>
      </c>
      <c r="E28" s="30" t="s">
        <v>274</v>
      </c>
    </row>
    <row r="29" spans="1:16" ht="51" x14ac:dyDescent="0.2">
      <c r="A29" t="s">
        <v>57</v>
      </c>
      <c r="E29" s="28" t="s">
        <v>275</v>
      </c>
    </row>
    <row r="30" spans="1:16" x14ac:dyDescent="0.2">
      <c r="A30" s="17" t="s">
        <v>49</v>
      </c>
      <c r="B30" s="22" t="s">
        <v>41</v>
      </c>
      <c r="C30" s="22" t="s">
        <v>276</v>
      </c>
      <c r="D30" s="17" t="s">
        <v>33</v>
      </c>
      <c r="E30" s="23" t="s">
        <v>277</v>
      </c>
      <c r="F30" s="24" t="s">
        <v>52</v>
      </c>
      <c r="G30" s="25">
        <v>500</v>
      </c>
      <c r="H30" s="43">
        <v>0</v>
      </c>
      <c r="I30" s="26">
        <f>ROUND(ROUND(H30,2)*ROUND(G30,3),2)</f>
        <v>0</v>
      </c>
      <c r="J30" s="45" t="s">
        <v>287</v>
      </c>
      <c r="O30">
        <f>(I30*21)/100</f>
        <v>0</v>
      </c>
      <c r="P30" t="s">
        <v>27</v>
      </c>
    </row>
    <row r="31" spans="1:16" x14ac:dyDescent="0.2">
      <c r="A31" s="27" t="s">
        <v>53</v>
      </c>
      <c r="E31" s="28" t="s">
        <v>54</v>
      </c>
      <c r="I31" s="42"/>
    </row>
    <row r="32" spans="1:16" ht="25.5" x14ac:dyDescent="0.2">
      <c r="A32" s="29" t="s">
        <v>55</v>
      </c>
      <c r="E32" s="30" t="s">
        <v>278</v>
      </c>
      <c r="I32" s="42"/>
    </row>
    <row r="33" spans="1:16" ht="51" x14ac:dyDescent="0.2">
      <c r="A33" t="s">
        <v>57</v>
      </c>
      <c r="E33" s="40" t="s">
        <v>279</v>
      </c>
      <c r="I33" s="42"/>
    </row>
    <row r="34" spans="1:16" ht="12.75" customHeight="1" x14ac:dyDescent="0.2">
      <c r="B34" s="22">
        <v>7</v>
      </c>
      <c r="C34" s="22" t="s">
        <v>282</v>
      </c>
      <c r="D34" s="17">
        <v>1</v>
      </c>
      <c r="E34" s="41" t="s">
        <v>283</v>
      </c>
      <c r="F34" s="24" t="s">
        <v>286</v>
      </c>
      <c r="G34" s="25">
        <v>1</v>
      </c>
      <c r="H34" s="43">
        <v>0</v>
      </c>
      <c r="I34" s="26">
        <f t="shared" ref="I34" si="0">ROUND(ROUND(H34,2)*ROUND(G34,3),2)</f>
        <v>0</v>
      </c>
      <c r="J34" s="37" t="s">
        <v>281</v>
      </c>
      <c r="O34">
        <f t="shared" ref="O34" si="1">(I34*21)/100</f>
        <v>0</v>
      </c>
      <c r="P34">
        <v>2</v>
      </c>
    </row>
    <row r="35" spans="1:16" ht="12.75" customHeight="1" x14ac:dyDescent="0.2">
      <c r="E35" s="39" t="s">
        <v>284</v>
      </c>
    </row>
    <row r="36" spans="1:16" ht="12.75" customHeight="1" x14ac:dyDescent="0.2">
      <c r="E36" s="39" t="s">
        <v>285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E.1.1.2_SO 02-01-02</vt:lpstr>
      <vt:lpstr>E.1.1.2_SO 02-02-02</vt:lpstr>
      <vt:lpstr>E.1.1.2_SO 02-04-02</vt:lpstr>
      <vt:lpstr>E.1.1.2_SO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Heuer Jiří, Bc.</cp:lastModifiedBy>
  <dcterms:modified xsi:type="dcterms:W3CDTF">2023-04-18T11:49:54Z</dcterms:modified>
  <cp:category/>
  <cp:contentStatus/>
</cp:coreProperties>
</file>